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lina_Planfin\Desktop\"/>
    </mc:Choice>
  </mc:AlternateContent>
  <bookViews>
    <workbookView xWindow="0" yWindow="0" windowWidth="2160" windowHeight="0" activeTab="1"/>
  </bookViews>
  <sheets>
    <sheet name="продовж." sheetId="2" r:id="rId1"/>
    <sheet name="9 міс.2021" sheetId="1"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1" l="1"/>
  <c r="G90" i="1" l="1"/>
  <c r="E52" i="2" l="1"/>
  <c r="G52" i="2"/>
  <c r="H52" i="2"/>
  <c r="I52" i="2"/>
  <c r="I45" i="1"/>
  <c r="G110" i="1"/>
  <c r="H90" i="1" l="1"/>
  <c r="E90" i="1" l="1"/>
  <c r="E110" i="1" l="1"/>
  <c r="E108" i="1"/>
  <c r="F110" i="1"/>
  <c r="H110" i="1"/>
  <c r="F29" i="2" l="1"/>
  <c r="F52" i="2" s="1"/>
  <c r="H113" i="1"/>
  <c r="G113" i="1"/>
  <c r="F113" i="1"/>
  <c r="E113" i="1"/>
  <c r="H106" i="1"/>
  <c r="G106" i="1"/>
  <c r="F106" i="1"/>
  <c r="E106" i="1"/>
  <c r="H103" i="1"/>
  <c r="G103" i="1"/>
  <c r="F103" i="1"/>
  <c r="E103" i="1"/>
  <c r="G100" i="1"/>
  <c r="F100" i="1"/>
  <c r="E100" i="1"/>
  <c r="G97" i="1"/>
  <c r="F97" i="1"/>
  <c r="E97" i="1"/>
  <c r="I93" i="1"/>
  <c r="H93" i="1"/>
  <c r="G93" i="1"/>
  <c r="F93" i="1"/>
  <c r="E93" i="1"/>
  <c r="I88" i="1"/>
  <c r="H88" i="1"/>
  <c r="G88" i="1"/>
  <c r="F88" i="1"/>
  <c r="E88" i="1"/>
  <c r="I83" i="1"/>
  <c r="H83" i="1"/>
  <c r="G83" i="1"/>
  <c r="E83" i="1"/>
  <c r="F81" i="1"/>
  <c r="F83" i="1" s="1"/>
  <c r="H76" i="1"/>
  <c r="G76" i="1"/>
  <c r="F76" i="1"/>
  <c r="E76" i="1"/>
  <c r="I64" i="1"/>
  <c r="H64" i="1"/>
  <c r="G64" i="1"/>
  <c r="F64" i="1"/>
  <c r="F115" i="1" s="1"/>
  <c r="E64" i="1"/>
  <c r="H115" i="1" l="1"/>
  <c r="I115" i="1"/>
  <c r="E115" i="1"/>
</calcChain>
</file>

<file path=xl/sharedStrings.xml><?xml version="1.0" encoding="utf-8"?>
<sst xmlns="http://schemas.openxmlformats.org/spreadsheetml/2006/main" count="503" uniqueCount="399">
  <si>
    <t>Основні дані:</t>
  </si>
  <si>
    <t xml:space="preserve"> - назва Програми: Комплексна програма підтримки галузі охорони здоров"я  Львівської області на 2021-2025 роки</t>
  </si>
  <si>
    <r>
      <t xml:space="preserve"> - розпорядник коштів (виконавець Програми): </t>
    </r>
    <r>
      <rPr>
        <sz val="10"/>
        <color indexed="8"/>
        <rFont val="Times New Roman"/>
        <family val="1"/>
        <charset val="204"/>
      </rPr>
      <t xml:space="preserve"> КНП ЛОР Львівська обласна клінічна лікарня, КНП ЛОР Західноукраїнський спеціалізований дитячий медичний центр, КНП ЛОР Львівський обласний центр громадського здоров'я, КНП ЛОР Львівський обласний госпіталь ветеранів війн та репресованих ім.Ю.Липи,  КНП ЛОР Львівський державний онкологічний регіональний лікувально-діагностичний центр, КНП ЛОР Львівський обласний клінічний діагностичний центр,КНП ЛОР ЛЬвівська обласна психіатрична лікарня, КНП ЛОР Центр легеневого здоровя, КНП ЛОР ОХМАТДИТ, КНП ЛОР Центр превенції та терапії узалежнень.</t>
    </r>
  </si>
  <si>
    <r>
      <t xml:space="preserve"> - мета Програми:</t>
    </r>
    <r>
      <rPr>
        <sz val="10"/>
        <color indexed="8"/>
        <rFont val="Times New Roman"/>
        <family val="1"/>
        <charset val="204"/>
      </rPr>
      <t>реалізація державної політики: щодо забезпечення медичною допомогою  хворих нефрологічного профілю, з легеневою гіпертензією,з серцево-судинними захворюваннями, ревматологічних хворих, хворих з офтальмологічною патологією, на хворобу Паркінсона, з розсіяним склерозом, на первинні імунодефіцити, хворих із захворюванням опори та руху; щодо: протидії ВІЛ-інфекції СНІДу, донорства крові,  діагностики, лікування та реабілітації осіб, які постраждали внаслідок (під час) Революції Гідності та антитерористичної операції; забезпечення лікарськими засобами хворих на хронічну мієлоїдну лейкемію, гемофілію, множинну мієлому, вагітних жінок у критичних станах та недоношених новонароджених дітей, забезпечення медикаментами та лікувальним харчуванням  дітей-інвалідів, забезпечення функціонування дитячого мобільного хоспіса, надання медичної допомоги хворим на злоякісні новоутворення, забезпечення безпеки пацієнтів та медичного персоналу, в частині належної технічної експлуатації ліфтів, впровадження електронних систем в галузі охорони здоровя,  управління  галуззю охорони здоров"я , заходи з підтримки закладів охорони здоровя</t>
    </r>
  </si>
  <si>
    <r>
      <t xml:space="preserve">1. Аналіз використання коштів Програми згідно з проведеними витратами (за завданнями і заходами)                           тис.грн.                               </t>
    </r>
    <r>
      <rPr>
        <b/>
        <sz val="9"/>
        <color indexed="8"/>
        <rFont val="Times New Roman"/>
        <family val="1"/>
        <charset val="204"/>
      </rPr>
      <t xml:space="preserve">           </t>
    </r>
  </si>
  <si>
    <t>№ з/п</t>
  </si>
  <si>
    <t>Назва, зміст завдання, заходу</t>
  </si>
  <si>
    <t>КЕКВ</t>
  </si>
  <si>
    <t>Фінансові джерела</t>
  </si>
  <si>
    <t>Передбачене фінансування на 2021 рік</t>
  </si>
  <si>
    <t>*Економія коштів за рахунок процедур державних закупівель</t>
  </si>
  <si>
    <t>Кредиторська заборгованість</t>
  </si>
  <si>
    <t>Контрагент**</t>
  </si>
  <si>
    <t xml:space="preserve">Короткий опис досягнутих результатів
Вказати напрями розподілу зекономлених коштів за результатами процедур державних закупівель </t>
  </si>
  <si>
    <t>Пояснення щодо невиконання заходів (заповнюється за 
підсумками року)</t>
  </si>
  <si>
    <t xml:space="preserve">                                          1.Надання медичної допомоги дорослому населенню</t>
  </si>
  <si>
    <t xml:space="preserve">                                                     1.1. Надання медичної допомоги хворим нефрологічного профілю</t>
  </si>
  <si>
    <t>1.1.1.</t>
  </si>
  <si>
    <t xml:space="preserve">Забезпечення розхідними матеріалами для проведення процедур гемодіалізу, гемодіафільтрації, мембранного плазмаферезу, перитонеального діалізу пацієнтам із хронічною хворобою нирок V стадії та гострим пошкодженням нирок
</t>
  </si>
  <si>
    <t xml:space="preserve">Обласний бюджет </t>
  </si>
  <si>
    <t>1.1.2.</t>
  </si>
  <si>
    <t>Забезпечення імуносупресійною терапією хворих із трансплантованими (пересадженими) органами, у т.ч. дітей</t>
  </si>
  <si>
    <t>Обласний бюджет</t>
  </si>
  <si>
    <t xml:space="preserve">                    1.2. Покращення медичної допомоги хворим з легеневою гіпертензією</t>
  </si>
  <si>
    <t>1.2.1.</t>
  </si>
  <si>
    <t xml:space="preserve">Забезпечення закупівлі необхідної кількості лікарських засобів для лікування хворих із легеневою гіпертензією </t>
  </si>
  <si>
    <t>ТзОВ  "Вента ЛТД"</t>
  </si>
  <si>
    <t>,</t>
  </si>
  <si>
    <t xml:space="preserve">                                                                      1.3. Забезпечення невідкладної серцево-судинної хірургії</t>
  </si>
  <si>
    <t>1.3.1.</t>
  </si>
  <si>
    <t>Надання невідкладної хірургічної допомоги хворим з серцево-судинними захворюваннями, забезпечення медичних установ області витратними матеріалами та оснащення медичним обладнанням</t>
  </si>
  <si>
    <t xml:space="preserve">                    1.4. Покращення медичної допомоги хворим на первинні імунодефіцити (зокрема на загальний варіабельний імунодефіцит)                                                                                              </t>
  </si>
  <si>
    <t>1.4.1.</t>
  </si>
  <si>
    <t>Забезпечення закупівлі необхідної кількості лікарського засобу нормального людського імуноглобуліну для внутрішньовенного введення для лікування хворих на первинні імунодефіцити (зокрема на загальний варіабельний імунодефіцит)</t>
  </si>
  <si>
    <t xml:space="preserve">                                        1.5.Високоспеціалізована медична допомога хворим з офтальмологічною патологією                                                                                         </t>
  </si>
  <si>
    <t>1.5.1.</t>
  </si>
  <si>
    <t>Покращення надання допомоги хворим з катарактою.
Покращення надання допомоги хворим з вітреоретинальною патологією</t>
  </si>
  <si>
    <t xml:space="preserve">                                        1.6. Покращення медичної допомоги ревматологічним хворим на важкі форми артриту                                                                                        </t>
  </si>
  <si>
    <t>1.6.1.</t>
  </si>
  <si>
    <t>Забезпечення імунобіологічною і таргетною терапією хворих з важкими формами артриту, у тому числі спондилоартриту, псоріатичного артриту, ревматоїдного артриту, ювенільного ревматоїдного артриту 18+(дорослих)</t>
  </si>
  <si>
    <t xml:space="preserve">                                        1.7. Покращення медичної допомоги хворим на розсіяний склероз                                                                                       </t>
  </si>
  <si>
    <t>1.7.1.</t>
  </si>
  <si>
    <t xml:space="preserve">Забезпечення закупівлі необхідної кількості медикаментів для хворих на розсіяний склероз
</t>
  </si>
  <si>
    <t>ТзОВ Діатом</t>
  </si>
  <si>
    <t xml:space="preserve">                                        1.8. Забезпечення інтенсивною терапію вагітних жінок у критичних станах та недоношених новонароджених дітей                                                                                     </t>
  </si>
  <si>
    <t>1.8.1.</t>
  </si>
  <si>
    <t>Забезпечення інтенсивною терапією вагітних жінок у критичних станах та недоношених новонароджених дітей</t>
  </si>
  <si>
    <t>ТОВ "МЕДІТЕК ФАРМ"</t>
  </si>
  <si>
    <t xml:space="preserve">                                        1.9. Покращення медичної допомоги хворим на  хворобу  Паркінсона                                                                                   </t>
  </si>
  <si>
    <t>1.9.1.</t>
  </si>
  <si>
    <t>Забезпечення закупівлі медикаментів для хворих на хворобу Паркінсона</t>
  </si>
  <si>
    <t xml:space="preserve"> 1.10. Покращення надання медичної допомоги стомованим хворим</t>
  </si>
  <si>
    <t>1.10.1.</t>
  </si>
  <si>
    <t>Забепечення стомованих хворих, яким після хірургічного втручання на передню стінку області живота був виведений сечовід або кишка</t>
  </si>
  <si>
    <t>1.11. Покращення надання медичної допомоги неврологічним хворим</t>
  </si>
  <si>
    <t>1.11.1.</t>
  </si>
  <si>
    <t xml:space="preserve">Забезпечення надання спеціалізованого лікування та комплексної медико-соціальної реабілітації хворих із вторинною спастичністю (після перенесеного інсульту) та дистонічними гіперкінезами </t>
  </si>
  <si>
    <t xml:space="preserve">                    1.12.Забезпечення лікувально-профілактичних закладів області імплантатами та інструментарієм для лікування хворих із                               захворюваннями          органів опори та руху</t>
  </si>
  <si>
    <t>1.12.1.</t>
  </si>
  <si>
    <t>Забезпечення ортопедичного відділення сучасними імплантатами та наборами інструментів</t>
  </si>
  <si>
    <t>Підприємство  "РегіонОпт" ГО "Всеукраїнська організація союз осіб з інвалідністю України"</t>
  </si>
  <si>
    <t>Госпіталем ІВ та Р придбано 14 ендопротезів, вартість 1 протезу-22750,0 грн.</t>
  </si>
  <si>
    <t xml:space="preserve">                                                                              1.13.  Протидія ВІЛ-інфекції/СНІДу                                                                               </t>
  </si>
  <si>
    <t>1.13.1.</t>
  </si>
  <si>
    <t>Забезпечення безоплатного консультування та тестування на ВІЛ-інфекцію населення, профілактика передачі ВІЛ від матері до дитини, лікування опортуністичних інфекцій та супутніх захворювань, лабораторний супровід лікування ВІЛ-інфекції, формування прихильності до АРТ, проведення лабораторних досліджень та діагностики ВІЛ-інфекції гарантованої якості</t>
  </si>
  <si>
    <t>ТОВ "Реал Діагностик"</t>
  </si>
  <si>
    <t>1.13.2.</t>
  </si>
  <si>
    <t>Забезпечення адаптованими молочними сумішами дітей першого року життя, які народжені ВІЛ-позитивними матерями</t>
  </si>
  <si>
    <t>1.13.3.</t>
  </si>
  <si>
    <t>Організація та забезпечення доступу до соціальних послуг для ВІЛ-інфікованих осіб</t>
  </si>
  <si>
    <t>1.13.4.</t>
  </si>
  <si>
    <t>Формування комунікаційної складової та інформаційної політики громадського здоровя у напрямку профілактики захворювань, узалежнень</t>
  </si>
  <si>
    <t>БО "БТ "Всеукраїнська мережа людей,які живуть з ВІЛ/СНІД" м.Львів"</t>
  </si>
  <si>
    <t>1.13.5</t>
  </si>
  <si>
    <t>Надання послуг з медико-соціального супроводу пацієнтів, які приймають замісну підпримувальну терапію та споживачів інєкційних наркотиків</t>
  </si>
  <si>
    <t xml:space="preserve">                       1.14. Діагностика, лікування та реабілітація громадян, які постраждали внаслідок (під час) Революції Гідності та антитерористичної операції та операції обєднаних сил зі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у тому числі їх дітей, хворих на онкологічні та онкогематологічні захворювання                                                                                </t>
  </si>
  <si>
    <t>1.14.1.</t>
  </si>
  <si>
    <t>Надання спеціалізованої медичної допомоги особам, які постраждали внаслідок (під час) Революції Гідності, антитерорис-тичної операції та операції обєднаних сил зі здійснення заходів із забезпечення національної безпеки і оборони, відсічі і стримування збройної агресії РФ у Донецькій та Луганській областях, військовослужбовцям Збройних Сил України, інших законних військових формувань - учасникам антитерористичної операції та операції обєднаних сил зі здійснення заходів із забезпеченням національної безпеки і оборони, відсічі і стримування збройної агресії РФ у Донецькій та Луганській областях, членів їх сімей у тому числі їх дітей хворих на онкологічні та онкогематологічні захворювання, що потребуватимуть тривалого, дороговартісного лікування та заходів реабілітації, в т.ч.</t>
  </si>
  <si>
    <t>1.14.2.</t>
  </si>
  <si>
    <t xml:space="preserve">Лікування хворих осіб з гепатитом В і С </t>
  </si>
  <si>
    <t>Очікується інформація від КНП ЛОР "Львівської обласної інфекційна клінічна лікарня" щодо переліку та кількості медикаментів, які необхідно закупити для учасників АТО, хворих на гепатит В і С та щодо переліку та кількості хворих - учасників АТО, хворих на гепатит В і С , яким необхідно провести лабораторну діагностику.</t>
  </si>
  <si>
    <t>1.14.3.</t>
  </si>
  <si>
    <t xml:space="preserve">Лабораторна діагностика </t>
  </si>
  <si>
    <t>Забезпечення повноцінного функціонування реабілітаційного відділення</t>
  </si>
  <si>
    <t>1.14.4.</t>
  </si>
  <si>
    <t>Покращення умов перебування та надання медичної допомоги в реабілітаційному відділенні госпіталю</t>
  </si>
  <si>
    <t xml:space="preserve">                       1.15. Покращення медичної допомоги хворим на хронічну мієлоїдну лейкемію, гемофілію та множинну мієлому                                                                                 </t>
  </si>
  <si>
    <t>1.15.1.</t>
  </si>
  <si>
    <t>Забезпечення закупівлі лікарських засобів для лікування хворих на хронічну мієлоїдну лейкемію, гемофілію та на множинну мієлому</t>
  </si>
  <si>
    <t xml:space="preserve">                       1.16.  Донорство крові                                                                              </t>
  </si>
  <si>
    <t>1.16.1.</t>
  </si>
  <si>
    <t>Забезпечення безпеки донорської крові та діагностики гемотранс- фузійних інфекцій
(гепатити, ВІЛ-інфекція та сифіліс)</t>
  </si>
  <si>
    <t xml:space="preserve">                       1.17. Покращення надання медичної допомоги зі зниженим слухом                                                                             </t>
  </si>
  <si>
    <t>1.17.1.</t>
  </si>
  <si>
    <t>Забезпечення індивідуальними слуховими апаратами</t>
  </si>
  <si>
    <t>кошти місцевих бюджетів</t>
  </si>
  <si>
    <t xml:space="preserve">                       1.18. Покращення надання медичної допомоги дорослим хворим на муковісцидоз                                                                             </t>
  </si>
  <si>
    <t>1.18.1.</t>
  </si>
  <si>
    <t>Забезпечення дорослих людей області, хворих на муковісцидоз, життєво необхідними медичними препаратами</t>
  </si>
  <si>
    <t xml:space="preserve">                                       1.19. Покращення надання медичної допомоги дорослим, хворим на фенілкетонурію     </t>
  </si>
  <si>
    <t>1.19.</t>
  </si>
  <si>
    <t xml:space="preserve">Забезпечення дорослих, хворих на фенілкетонурію продуктами лікувального харчування в амбулаторних умовах </t>
  </si>
  <si>
    <t xml:space="preserve">                                       1.20. Покращення надання психіатричної допомоги хворим    </t>
  </si>
  <si>
    <t>1.20.</t>
  </si>
  <si>
    <t>Реформування психіатричних стаціонарів області та формування на їх базі сучасних локальних центрів психічного здоровя</t>
  </si>
  <si>
    <t xml:space="preserve">                                       1.21. Протидія туберкульозу та його хіміорезистентними формами   </t>
  </si>
  <si>
    <t>1.21.</t>
  </si>
  <si>
    <t>Соціальні послуги для хворих на туберкульоз з ризиком відриву від лікування</t>
  </si>
  <si>
    <t>Всього по заходу I</t>
  </si>
  <si>
    <t xml:space="preserve"> II.Забезпечення дітей-інвалідів і дітей з важкими інтоксикаціями медичними препаратами, виробами медичного призначення та дезіноксикаційною терапією                                                                             </t>
  </si>
  <si>
    <t>2.1.</t>
  </si>
  <si>
    <t>Забезпечення належного лікування дітей із хронічною нирковою недостатністю, продовження тривалості та покращення якості їхнього життя</t>
  </si>
  <si>
    <t>ТзОВ “Діавіта”, ТзОВ “Діатом”</t>
  </si>
  <si>
    <t>2.2.</t>
  </si>
  <si>
    <t>Забезпечення дітей, хворих на фенілкетонурію,
продуктами лікувального харчування в амбулаторних умовах</t>
  </si>
  <si>
    <t>ТОВ “Здорове Майбутнє”, ТзОВ “Б-777”</t>
  </si>
  <si>
    <t>2.3.</t>
  </si>
  <si>
    <t>Забезпечення дітей-інвалідів, хворих на муковісцидоз, медикаментами, у тому числі  в амбулаторних умовах</t>
  </si>
  <si>
    <t>ТзОВ “Діатом”, ТзОВ “Медичний центр “М.Т.К.”, ТОВ “БаДМ”,</t>
  </si>
  <si>
    <t>2.4.</t>
  </si>
  <si>
    <t>Забезпечення дітей, хворих на первинні імунодефіцити, засобами замісної терапії</t>
  </si>
  <si>
    <t xml:space="preserve"> ТзОВ "Біофарма Плазма"</t>
  </si>
  <si>
    <t>2.5.</t>
  </si>
  <si>
    <t xml:space="preserve">Забезпечення імунобіологічною і таргетною терапією дітей, хворих на важкий ювенільний ревматоїдний артрит </t>
  </si>
  <si>
    <t>ТзОВ “Діатом”, ТОВ “БаДМ”</t>
  </si>
  <si>
    <t>2.6.</t>
  </si>
  <si>
    <t>Забезпечення медикаментами важкохворих дітей-інвалідів з невиліковними хворобами (важкі ураження центральної нервової системи різної етіології, важкі генетичні захворювання, онкологічні та онкогематологічними захворювання та ін.),
що перебувають під наглядом мобільного хоспіса для дітей. Придбання медичного обладнання для мобільного хоспіса</t>
  </si>
  <si>
    <t>ТзОВ “Рокмед”</t>
  </si>
  <si>
    <t>2.7.</t>
  </si>
  <si>
    <t>Забезпечення профілактичного лікування геморагічних ускладнень хворих зі спадковими коагулопатіями (гемофілія А, гемофілія Б, хвороба Віллебранда)</t>
  </si>
  <si>
    <t>ТзОВ “Діатом”</t>
  </si>
  <si>
    <t>2.8.</t>
  </si>
  <si>
    <t>Забезпечення дітей, хворих на онкологічні й онкогематологічні захворювання, препаратами хіміотерапії та терапії супроводу, а також розхідними матеріалами, необхідними при проведенні програмної хіміо- та радіотерапії</t>
  </si>
  <si>
    <t>ТзОВ “Біофарма Плазма"; ТОВ "БаДМ”</t>
  </si>
  <si>
    <t>2.9.</t>
  </si>
  <si>
    <t>Лікування дітей з прогресуючою гідроцефалією</t>
  </si>
  <si>
    <t>2.10.</t>
  </si>
  <si>
    <t>Забезпечення дітей із вадами слуху слуховими апаратами</t>
  </si>
  <si>
    <t>Всього по заходу II</t>
  </si>
  <si>
    <t>ІІІ. Покращення медичної допомоги хворим з онкологічними захворюваннями</t>
  </si>
  <si>
    <t>3.1.</t>
  </si>
  <si>
    <t>Вакцинація проти раку шийки матки</t>
  </si>
  <si>
    <t>3.2.</t>
  </si>
  <si>
    <t>Підвищення ефективності клініко-діагностичних досліджень для дітей, хворих на онкологічні та онкогематологічні захворювання</t>
  </si>
  <si>
    <t>3.3.</t>
  </si>
  <si>
    <t>Придбання високотехнологічного устаткування для діагностики та лікування онкологічних хвороб</t>
  </si>
  <si>
    <t>3.4.</t>
  </si>
  <si>
    <t>Забезпечення використання «рідинної цитології» з метою цитологічного скринінгу патології шийки матки</t>
  </si>
  <si>
    <t>ТзОВ "Хоупмедікаллаб"</t>
  </si>
  <si>
    <t>3.5.</t>
  </si>
  <si>
    <t>Поліпшення доступності хіміотерапевтичного лікування раку</t>
  </si>
  <si>
    <t>Всього по заходу III</t>
  </si>
  <si>
    <t>ІV.Безпека пацієнтів та медичного персоналу в частині забезпечення належної технічної  експлуатації ліфтів та забезпечення пожежної безпеки</t>
  </si>
  <si>
    <t>4.1.</t>
  </si>
  <si>
    <t>Забезпечення надійності та безпечної експлуатації ліфтів шляхом їх ремонту, модернізації чи заміни</t>
  </si>
  <si>
    <t>4.2.</t>
  </si>
  <si>
    <t>Забезпечення вимог законодавства із протипожежної безпеки</t>
  </si>
  <si>
    <t>Питання розподілу коштів буде розглянуто на комісії ЛОР</t>
  </si>
  <si>
    <t>4.3.</t>
  </si>
  <si>
    <t>Забезпечення вимог щодо протитипожежної безпеки експлуатації будівель</t>
  </si>
  <si>
    <t>Всього по заходу IV</t>
  </si>
  <si>
    <t>V.Оснащення закладів охорони здоров’я, закладів вищої освіти,які перебувають у власності ЛОР та галузевому управлінні департаменту охорони здоровя облдержадміністрації, високоспеціалізованим медичним обладнанням, апаратурою, медичною технікою та спеціалізованим санітарним автотраспортом</t>
  </si>
  <si>
    <t>5.1.</t>
  </si>
  <si>
    <t>Забезпечення оснащення дорослих та дитячих стаціонарів, амбулаторно-поліклінічних закладів та Центру служби крові</t>
  </si>
  <si>
    <t xml:space="preserve">Постійна комісія ЛОР погодила перелік необхідного обладнання, апаратури та медичної техніки для 19-ти закладів охорони здоров'я (витяг з протоколу №15 від 19.05.2021), розпочато тендерні процедури. </t>
  </si>
  <si>
    <t>Всього по заходу V</t>
  </si>
  <si>
    <t xml:space="preserve">VI.Розвиток служби екстреної медичної допомоги області </t>
  </si>
  <si>
    <t>6.1.</t>
  </si>
  <si>
    <t>Забезпечення оснащення системи екстреної медичної допомоги спеціалізованим санітарним автотранспортом</t>
  </si>
  <si>
    <t>6.2.</t>
  </si>
  <si>
    <t>Забезпечення працівників служби форменим (літнім та зимовим) одягом</t>
  </si>
  <si>
    <t>Всього по заходу VI</t>
  </si>
  <si>
    <t>VII. Співфінансування проектів міжнародної технічної допомоги</t>
  </si>
  <si>
    <t>7.1.</t>
  </si>
  <si>
    <t>Забезпечення співфінансування проектів міжнародно-технічної допомоги, розроблених закладами охорони здоров’я за рахунок коштів обласного бюджету</t>
  </si>
  <si>
    <t>Всього по заходу VIІ</t>
  </si>
  <si>
    <t xml:space="preserve">VIIІ. Впровадження електронних систем у галузі охорони здоров"я </t>
  </si>
  <si>
    <t>8.1.</t>
  </si>
  <si>
    <t>Застосування технологій е-урядування в галузі охорони здоровя</t>
  </si>
  <si>
    <t>Всього по заходу VIІІ</t>
  </si>
  <si>
    <t xml:space="preserve">IX. Управління  галуззю охорони здоров"я </t>
  </si>
  <si>
    <t>9.1.</t>
  </si>
  <si>
    <t>Програма з менеджменту управління комунальним закладом, установою, комунальним некомерційним підприємсивом охорони здоров"я</t>
  </si>
  <si>
    <t>Всього по заходу ІХ</t>
  </si>
  <si>
    <t xml:space="preserve">    X.  Заходи з підтримки закладів охорони здоров’я, в т.ч. закладів, які надають медичну допомогу хворим на гостру респіраторну хворобу COVID-19, викликану коронавірусом SARS-CoV-2</t>
  </si>
  <si>
    <t xml:space="preserve"> 10.1.</t>
  </si>
  <si>
    <t xml:space="preserve">10.1Заходи з підтримки закладів охорони здоров’я в умовах реформування фінансових взаємовідносин в галузі, закупівля витратних матеріалів та імунобіологічних препаратів </t>
  </si>
  <si>
    <t>КЗ ЛОР, КНП ЛОР</t>
  </si>
  <si>
    <t>Наданная підтримки закладів охорони здоровя : фінансування комунальних послуг для  КНП ЛОР,  та фінансування КЗ ЛОР : заробітна плата, енергоносії, медикаменти, харчування та інші видатки</t>
  </si>
  <si>
    <t>Всього по заходу Х.</t>
  </si>
  <si>
    <t xml:space="preserve"> ХІ.Заходи з підтримки медичних працівників закладів охорони здоров’я області , які пройшли стаціонарне лікування з підтвердженим діагнозом на гостру респіраторну хворобу COVID-19, викликану коронавірусом SARS-CoV-2</t>
  </si>
  <si>
    <t>11.1.</t>
  </si>
  <si>
    <t>Заходи з надання матеріальної підтримки медичних працівників, які пройшли стаціонарне лікування з підтвердженим діагнозом захворювання на гостру респіраторну хворобу COVID-19, викликану коронавірусом SARS-CoV-2 та встановленим професійним захворюванням</t>
  </si>
  <si>
    <t>Всього по заходу ХІ.</t>
  </si>
  <si>
    <t>Усього:</t>
  </si>
  <si>
    <t>у т. ч.</t>
  </si>
  <si>
    <t>обласний бюджет</t>
  </si>
  <si>
    <t>субвенція з держбюджету</t>
  </si>
  <si>
    <t>*Вказати джерело (державний бюджет, місцеві бюджети, інші кошти)</t>
  </si>
  <si>
    <t>** Безпосередній отримувач коштів (суб'єкт, з яким укладено угоди на закупівлю або виконання робіт)</t>
  </si>
  <si>
    <t>Профінансовано за 9 міс. 2021 р</t>
  </si>
  <si>
    <t>Касові видатки за 9 міс. 2021 р.</t>
  </si>
  <si>
    <t>Звіт щодо виконання обласної (бюджетної) цільової програми за  9 місяців  2021 року</t>
  </si>
  <si>
    <t>продовження</t>
  </si>
  <si>
    <t>тис. грн.</t>
  </si>
  <si>
    <t>3. Аналіз використання коштів Програми згідно з проведеними витратами (за переліками основних засобів і лікарських  засобів,                           у разі їх наявності)</t>
  </si>
  <si>
    <t>Назва основного засобу/лікарських засобів та інше</t>
  </si>
  <si>
    <t>Замовник</t>
  </si>
  <si>
    <t>Економія коштів за рахунок процедур державних закупівель</t>
  </si>
  <si>
    <t>Постачальник</t>
  </si>
  <si>
    <t>1.</t>
  </si>
  <si>
    <t>Закуплено лікарські засоби, препарати та вироби медичного призначення для  учасників АТО</t>
  </si>
  <si>
    <t>КНП ЛОР ЛОКЛ</t>
  </si>
  <si>
    <t xml:space="preserve">  ТзОВ "Веста Медікел", ФОП Петегерич В.Й., ТзОВ "СТМ-ФАРМ", ППВКФ "Скайінвест"</t>
  </si>
  <si>
    <t>2.</t>
  </si>
  <si>
    <t>ТзОВ "Вента ЛТД"</t>
  </si>
  <si>
    <t>3.</t>
  </si>
  <si>
    <t>4.</t>
  </si>
  <si>
    <t>5.</t>
  </si>
  <si>
    <t>Закуплено препарат "Куросурф суспензія для ендотрахіального введення, 80 мг/мл по 1.5 мл у фл.№1"-6фл.</t>
  </si>
  <si>
    <t>КНП ЛОР Львівський обл.перинатальний центр</t>
  </si>
  <si>
    <t>6.</t>
  </si>
  <si>
    <t>КНП ЛОР ЛОГВВтаР</t>
  </si>
  <si>
    <t>7.</t>
  </si>
  <si>
    <t>КНП ЛОР «ЗУСДМЦ»</t>
  </si>
  <si>
    <t>8.</t>
  </si>
  <si>
    <r>
      <t xml:space="preserve">Придбання продуктів харчування для дітей,  хворих на фенілкетонурію: (ФКУ  Коміда В, ФКУ Нутрі 3 Концентрат, ФКУ Нутрі 2 Концентрат, ФКУ Нутрі 2 Енерджі, ФКУ Нутрі 3 Енерджі)
</t>
    </r>
    <r>
      <rPr>
        <sz val="11"/>
        <color indexed="8"/>
        <rFont val="Times New Roman"/>
        <family val="1"/>
        <charset val="204"/>
      </rPr>
      <t/>
    </r>
  </si>
  <si>
    <t>ТзОВ “Здорове Майбутнє”, ТзОВ “Б-777”</t>
  </si>
  <si>
    <t>9.</t>
  </si>
  <si>
    <r>
      <t>Придбання медпрепаратів для дітей-інвалідів, хворих на муковісцидоз (Укрлів, Меронем, Зацеф, Сульбактомакс, Пульмозим, Браксон, Ципрофлоксацин, Лінелід розчин)</t>
    </r>
    <r>
      <rPr>
        <b/>
        <sz val="10"/>
        <color indexed="8"/>
        <rFont val="Times New Roman"/>
        <family val="1"/>
        <charset val="204"/>
      </rPr>
      <t/>
    </r>
  </si>
  <si>
    <t>ТзОВ “Діатом”, ТзОВ “Медичний центр “М.Т.К.”,ТОВ “БаДМ”</t>
  </si>
  <si>
    <t>10.</t>
  </si>
  <si>
    <t>Придбання медикаментів для лікування дітей-інвалідів, хворих на первинні імунодефіцити (Біовен-моно)</t>
  </si>
  <si>
    <t>11.</t>
  </si>
  <si>
    <t>12.</t>
  </si>
  <si>
    <t>ТзОВ “Рокмед”, ТзОВ “Індев”</t>
  </si>
  <si>
    <t>13.</t>
  </si>
  <si>
    <t xml:space="preserve">Придбання препаратів поліхіміотерапії ( Квамател,  Нутрифлекс ліпід спеціальний, Альбумін-біофарма, Лінія Інфузомат Спейс, Олімель, Діапразол)  </t>
  </si>
  <si>
    <t xml:space="preserve">  ТзОВ “Біофарма Плазма"; ТОВ “Віджи Медікал Україна”, ТОВ "БаДМ"</t>
  </si>
  <si>
    <t>14.</t>
  </si>
  <si>
    <t xml:space="preserve">Закуплено набір для цитологічного фарбування, промивна рідина, витратні матеріали, порошок для буферного розчину, заключне середовище </t>
  </si>
  <si>
    <t>КНП ЛОР ЛДОРЛДЦ</t>
  </si>
  <si>
    <t>15.</t>
  </si>
  <si>
    <t>Закуплено ОКТАПЛАС ЛГ о-н для інфузій 45-70мг/мл по 200мл, катетер для направлення коронарної артерії, провідники коронарні, індефлятори</t>
  </si>
  <si>
    <t>КНП ЛОР Львів.обл.кардіоцентр</t>
  </si>
  <si>
    <t>ТзОВ "БаДМ-Б", ТзОВ"Інтегра-Медікал",ТзОВ "Просперамед", ФОП Долгоручко Р.П.</t>
  </si>
  <si>
    <t>16.</t>
  </si>
  <si>
    <t xml:space="preserve"> Закупівля тест-систем , реагентів</t>
  </si>
  <si>
    <t>17.</t>
  </si>
  <si>
    <t>Соціальні послуги у напрямку профілактики захворювань, узалежнень</t>
  </si>
  <si>
    <t>КНП ЛОР Львів. обл.медичний центр превенції та терапії узалежнень</t>
  </si>
  <si>
    <t>18.</t>
  </si>
  <si>
    <t xml:space="preserve">КНП ЛОР Центр легеневого здоровя </t>
  </si>
  <si>
    <t>Разом:</t>
  </si>
  <si>
    <t>Директор    департаменту охорони здоров"я                                                                               Орест Чемерис</t>
  </si>
  <si>
    <t xml:space="preserve"> - заплановане фінансування з обласного бюджету: 666447,4  тис.грн.</t>
  </si>
  <si>
    <t xml:space="preserve"> - номер та дата рішення про внесення останніх змін до Програми: №103 від 13.04.2021, №169 від 13.07.21</t>
  </si>
  <si>
    <t xml:space="preserve"> - номер та дата рішення про прийняття Програми: №22 від 22.12.2020 зі змінами від 23.02.2021 №65</t>
  </si>
  <si>
    <t>Профінансовано за 9 місяців 2021р.</t>
  </si>
  <si>
    <t>Оплачено  (касові видатки) за  9 міцсяців 2021 р.</t>
  </si>
  <si>
    <t xml:space="preserve">10.2.Заходи із забезпечення закупівлі кисневих концентраторів </t>
  </si>
  <si>
    <t>субвенція з державного бюджету</t>
  </si>
  <si>
    <t>Обласний бюджет, субвенція з державного бюджету</t>
  </si>
  <si>
    <t>Всього надано 360  послуг, з яких: психо-соціальні послуги-90; соціально-медичні послуги-90; інформаційно-профілактичні послуги–180.</t>
  </si>
  <si>
    <t>ТзОВ "Альянс-ІФ"</t>
  </si>
  <si>
    <t>Придбання легкового автомобіля марки Suzuki SX4,</t>
  </si>
  <si>
    <t>КНП ЛОР Бюро судово-медичної експертизи</t>
  </si>
  <si>
    <t>КНП ЛОР Львівський обл. діагнростичний центр</t>
  </si>
  <si>
    <t xml:space="preserve">Система ультразвукова діагностична E-CUBE 8 DIAMOND в комплекті з OP-FSRI-8 </t>
  </si>
  <si>
    <t>ТОВ"Медіпрайм"</t>
  </si>
  <si>
    <t>ТОВ "АФС Медицинтехнік", ТзОВ "Медхолдинг", ТзОВ "Лівін"</t>
  </si>
  <si>
    <t xml:space="preserve">Придбання лапароскопічної стійки   та  апарату УЗД  </t>
  </si>
  <si>
    <t xml:space="preserve"> ТзОВ "Веста Медікел", ФОП Петегерич В.Й., ТзОВ "СТМ-ФАРМ", ППВКФ "Скайінвест"КП ЛОР "Міжлікарняна аптека 272", ТзОВ "МедКомплекс"</t>
  </si>
  <si>
    <t>Придбання лікарських препаратів для учсників АТО</t>
  </si>
  <si>
    <t>КП ЛОР "Міжлікарняна аптека 272", ТзОВ "МедКомплекс", ПП ВКФ "Скайінвест"</t>
  </si>
  <si>
    <t xml:space="preserve"> Закуплено  тотальні ендопротези кульшового суглоба-14 од.</t>
  </si>
  <si>
    <t>Соціальні послуги для ВІЛ-інфікованих осіб</t>
  </si>
  <si>
    <t>Закупівля молочних сумішів  дітей першого року життя</t>
  </si>
  <si>
    <t>Апарат для УВЧ терапії  УВЧ -80-4 "Ундатерм"</t>
  </si>
  <si>
    <t>КЗ ЛОР КБД№1</t>
  </si>
  <si>
    <t>ФОП Ільїн Ігор Іванович</t>
  </si>
  <si>
    <t>ФОП Прусак Андрій Ігорович</t>
  </si>
  <si>
    <t>КЗ ЛОР "Будинок дитини №2"</t>
  </si>
  <si>
    <t>Придбання інфузомату</t>
  </si>
  <si>
    <t>ТзОВ "АФС МЕДИЦИНТЕХНІК"</t>
  </si>
  <si>
    <t xml:space="preserve"> Придбання ультразвукова система Affiniti 50</t>
  </si>
  <si>
    <t>КНП ЛОР Львів.інфекційна лікарня</t>
  </si>
  <si>
    <t>Придбання системи рентгенівської діагностичної стаціонарної загального призначення</t>
  </si>
  <si>
    <t>Придбання АШВЛ</t>
  </si>
  <si>
    <t xml:space="preserve">Придбання легкового автомобіля марки RENAULT DUSTER </t>
  </si>
  <si>
    <t>Придбання медичного обладнання: дитячий інкубатор,  пристрій для обігрівання немовляти, зволожувач дихальних сумішей з підігрівом, система аналізу численних фізіологічних параметрів, пульсоксиметр,  шприцева помпа, опромінювач верхнього розташування для фототерапії новонароджених, апарат фототерапії новонароджених із світловипрмінюючою ковдрою, стійка для внутрішньовенних вливань та ін</t>
  </si>
  <si>
    <t>КНП ЛОР Львівський перинатальний центр</t>
  </si>
  <si>
    <t xml:space="preserve">ТСМ "АСІСТАНС"  ФОП Тарасенко С.М.  </t>
  </si>
  <si>
    <t>ТзОВ "ДМ-ПРОЕКТ"</t>
  </si>
  <si>
    <t>ТзОВ "Альянс-ІФ",  ТСМ "АСІСТАНС", ФОП Тарасенко С.М.  ТОВ " АФС МЕДИЦИНТЕХНІК",  ТОВ МЕДІПРАЙМ ,ТОВ "АФС Медицинтехнік", ТзОВ "Медхолдинг", ТзОВ "Лівін",ФОП Ільїн І.І., ТзОВ "ДМ-ПРОЕКТ", ТзОВ "ДМ-Проект", ТзОВ  "ДАРЕКС-ЕНЕРГО"</t>
  </si>
  <si>
    <t xml:space="preserve">В рамкам проекту надано соціальні послуги особам з чутливим туберкульозом та особам з хіміорезистентним тубуркульозомв рамках проекту надано соціальні послуги: 80 особам з чутливим туберкульозом та 36 особам з хіміорезистентним  туберкульозом </t>
  </si>
  <si>
    <t>Монітор пацієнта Vista 120 у комплекті</t>
  </si>
  <si>
    <t xml:space="preserve">Дизельний генератор DE-385 BDS </t>
  </si>
  <si>
    <t>ТзОВ "ДАРЕКС-ЕНЕРГО"</t>
  </si>
  <si>
    <t xml:space="preserve">Проведена закупівля тест-систем , реагентів.За   9 місяців  2021 р.проведено лабораторних досліджень та діагностики ВІЛ-інфекції гарантованої якості ,з них: обстеження  ВІЛ-інфекції  -5746;  підтвердження на ВІЛ -984 ,вірусне навантаження – 5166;СD4-2622; гематологічні дослідження - 48330; біохімічні дослідження -28613;   Обстеження на гепатит  -768.ШОЕ-1818
  </t>
  </si>
  <si>
    <t>Адаптована молочна  суміш "Friso" 800гр  з 0 до  6 місяців -600 шт; адаптована молочна  суміш "Friso" 700гр  з 6 до  12 місяців -300шт; адаптована молочна  суміш "Friso" для недоношених дітей 400 гр  з 0 до  6 місяців -12шт;адаптована молочна  суміш "Friso" для недоношених дітей 400 гр  з 6 до  12 місяців -12шт.</t>
  </si>
  <si>
    <t>ТОВ "Белітрейд"</t>
  </si>
  <si>
    <t>КНП ЛОР Львівс.інформаційний центр медстатистики</t>
  </si>
  <si>
    <t>Отримано набір для цитологічного фарбування, промивна рідина, витратні матеріали, порошок для буферного розчину, заключне середовище на суму 1097,6 тис. грн, Проведено 1952 цитологічні дослідження.</t>
  </si>
  <si>
    <t xml:space="preserve">Підписаний договір від 12.07.2021р. на суму 3891,1 тис. грн. Отримано томогексол по 20 мл - 502 флакони, та по 50 мл- 3997 флакони, темомедак 100 мг - 250 флаконів на суму 2885,9 тис. грн.  Проведено 1879 обстежень, обстежено 832 пацієнта. </t>
  </si>
  <si>
    <t xml:space="preserve">ТзОВ "СТМ Фарм"   </t>
  </si>
  <si>
    <t>Придбання сучасних хіміопрепаратів для лікування раку</t>
  </si>
  <si>
    <t>ТзОВ "СТМ Фарм",                  ТзОВ "Діатом"</t>
  </si>
  <si>
    <t>Закуплено вакцини Церварикс — 550уп. на суму 530.8 тис.грн.</t>
  </si>
  <si>
    <t>Рішенням ЛОР від13.04.21 №103 виділено кошти  на придбання лінійного прискорювача</t>
  </si>
  <si>
    <t>Придбання 1520 од кисневих концентраторів</t>
  </si>
  <si>
    <t>ТзОВ "Медгарант"</t>
  </si>
  <si>
    <t>ТзОВ"АТ-Фарма"</t>
  </si>
  <si>
    <t>За результатами торгів укладено угоду від 16.08.21р.  На суму  534,0 тис. грн. на придбання  препаратів  азацитидин-віста,100мг-30фл.;  бортезовіста, 2.5 мг - 6 фл.</t>
  </si>
  <si>
    <t>Придбання вакцини  Церварикс — 550уп.</t>
  </si>
  <si>
    <t>ТзОВ “СТМ-Фарм”</t>
  </si>
  <si>
    <t xml:space="preserve"> Укладено угоду на придбання:  Набір шунта для контролю потоку СМР, профільний маленький, середній тиск - 17 шт. , Набір шунта для контролю потоку СМР, з трепанаційним отвором, 12мм, середній тиск - 6 шт.   За 2021 у нейрохірургічному відділенні проведено 115 оперативних втручань. </t>
  </si>
  <si>
    <t>ТзОВ"Інстамед"</t>
  </si>
  <si>
    <t xml:space="preserve">КМДКЛ м.Львова </t>
  </si>
  <si>
    <t xml:space="preserve"> Закуплено:  набір шунта для контролю потоку СМР профільний маленький середній тиск 17 штук ,набір шунта для контролю потоку СМР з трепанаційним отвором 12мм середній тиск 6штук</t>
  </si>
  <si>
    <t>Надання  доступу до соціальних послуг для ВІЛ-інфікованих осіб</t>
  </si>
  <si>
    <t>ТзОВ "Лівін"</t>
  </si>
  <si>
    <t>ПП "Галич-Моторс"</t>
  </si>
  <si>
    <t>ТзОВ "Ксенко"</t>
  </si>
  <si>
    <t xml:space="preserve"> Укладено договір   з ТзОВ  "Вента ЛТД" назагальну  суму 623,1 тис. грн.  на препарат "Ілопрост"-960 фл. та "Вінтавіс"-720 фл.. Згідно щомісячної рознарядки, завдяки програмі отримують препарати 50 пацієнтів із них 9  дітей.</t>
  </si>
  <si>
    <t xml:space="preserve">Закуплено ліки "Ілопрост"- 960 фл. та "Вентавіс"- 720 фл. </t>
  </si>
  <si>
    <t xml:space="preserve">Обл.кардіоцентром укладено угод на загальну суму   на суму 1359.1тис.грн.тис.грн. ( "ОКТАПЛЕКС 500"-64 фл.,  направляючі катетери 150 шт.,Індефлятори 500 шт.,провідники коронарні 170 шт.) П'ятьом пацієнтам під час операції вливали кровозамінники ОКТАПЛЕКС к-ті 7 фл.  ЛОКЛ за результатми торгів укладено угоду на суму 1022,3 тис.грн. та  закуплено витратних матеріалів : к-кт одноразових витратних матеріалів -10 шт. ,"Протез серцеевий  Аорт. клапан"- 15 шт. ,"Протез Мітральний Клапан" 23 шт. </t>
  </si>
  <si>
    <t xml:space="preserve"> ТзОВ БаДМ, ТзОВ "Медітрейд", ТзОВ "Флауер" ,ТзОВ "Інстамед"</t>
  </si>
  <si>
    <t>ТзОВ "Біофарма-Плазма"</t>
  </si>
  <si>
    <t xml:space="preserve">Закуплено к-кт однор.витратн. матер. -10 шт. ,"Протез серц. Аорт. Клап." 15 шт. ,"Протез Мітр. Клап." 23 шт. </t>
  </si>
  <si>
    <t>ТзОВ "Медітрейд", ТзОВ "Флауер" ,ТзОВ "Інстамед"</t>
  </si>
  <si>
    <t>Закуплено препарат "Біовен"- 80 фл.</t>
  </si>
  <si>
    <t xml:space="preserve">ТзОВ "Біофарма-Плазма" </t>
  </si>
  <si>
    <t>ТзОВ "Оптіма-Фарм ЛТД"</t>
  </si>
  <si>
    <t>Укладено угоду від 09.08.2021 р.  на суму 442,2 тис. грн  на препарат "Айлія".  За 9 місяців 2021р.медичну допомогу отримали 2 пацієнти препаратом "Айлія"</t>
  </si>
  <si>
    <t xml:space="preserve"> Укладено угоду від 14.04.2021 року з ТзОВ "Біофарма-Плазма" на суму 796, 6 тис.грн.  на препарат "Біовен".  За 9 місяців 2021р.медичну допомогу отримали 18 пацієнтів препаратом "Біовен".</t>
  </si>
  <si>
    <t>Закуплено препарат  "Айлія" - 39 фл</t>
  </si>
  <si>
    <t xml:space="preserve">  Укладено договір  від 09.08.2021р. з ТзОВ "Діатом" на суму 1 210, 8 тис. грн препарат "Актемра" та  з ТзОВ "Діатом" на суму 609, 9 тис. грн на препарат "Ремикейд",  укладено договір  від 12.08.2021р. з ТзОВ "Оптіма-Фарм" на суму 484,5 тис.  грн. Загальна сума укладених угод 2508,4 тис.грн.      За   9 місяців 2021 року   медичну допомогу отримали 52 пацієнти, у тому числі препаратом "Хуміра" -38 пацієнтів , "Актемра" -4 пацієнти,  препаратом "Фламмегіс" -3 пацієнти, препаратом "Мабтера"- 7 пацієнтів, які було закуплено у  2020-2021 рр. </t>
  </si>
  <si>
    <t xml:space="preserve"> ТзОВ "Діатом", ТзОВ "Оптіма-Фарм" </t>
  </si>
  <si>
    <t xml:space="preserve">Закуплено препарат  "Актемра"- 140 фл. , препарат "Енбрел"- 184 фл., препарат "Ремикейд" -72 фл. </t>
  </si>
  <si>
    <t xml:space="preserve">ТзОВ "Діатом"   ТзОВ "Оптіма-Фарм ЛТД" </t>
  </si>
  <si>
    <t xml:space="preserve">За результатами торгів укладено договір   з ТзОВ "Діатом" на суму 5 210 ,0 тис. грн. на  препарат "Окревус"-33 фл. на суму 14922,2 тис.грн.                        За    9 місяців 2021 року  медичну допомогу отримали  9 пацієнтів препаратом "Окревус", які було закуплено у  2020-2021рр. </t>
  </si>
  <si>
    <t>Закуплено препарат "Окревус"-33 фл.</t>
  </si>
  <si>
    <t>Перинатальним центром  укладено угоду від 11.06.2021  на суму 105.0 тис.грн. на закупівлю куросурфу-6фл. Використано для 2-х дітей. ОКЛ укладено угоду наи суму 109.8 тис.грн.</t>
  </si>
  <si>
    <t xml:space="preserve">ТОВ "МЕДІТЕК ФАРМ",  ТзОВ "Аптека Фармасіті" </t>
  </si>
  <si>
    <t xml:space="preserve">Закуплено препарат "Куросурф" -6 фл. </t>
  </si>
  <si>
    <t xml:space="preserve"> ТзОВ "Аптека Фармасіті" </t>
  </si>
  <si>
    <t xml:space="preserve"> ТзОВ "СТМ-Фарм" . ТзОВ "Оптіма-Фарм"</t>
  </si>
  <si>
    <t xml:space="preserve">Закуплено набір ЕВЕР -20 шт.,  препарат "Дацептон"- 280 фл., препарат "Сталево" - 3600 табл. на суму 98 482.80 грн. Закуплено медикаментів і витр. матеріалів на загальну суму  413 815.72 грн. </t>
  </si>
  <si>
    <t xml:space="preserve"> Укладено договір  від 29.06.2021р. з ТзОВ "СТМ-Фарм" суму 102 ,0 тис. грн. на  "Шприц-ручка", та  з ТзОВ "СТМ-Фарм" суму 213,3  тис. грн. на  препарат "Дацептон" та   договір  від 22.07.2021р. з ТзОВ "Оптіма-Фарм" суму 98,5 тис. грн на препарат "Сталево". Закуплено медикаментів і витр. матеріалів на загальну суму  413,8 тис. грн. За  9 місяців 2021 року медичну допомогу отримали 24 пацієнти  ( у т.ч. препаратом "Сталево 150 мл"-7 пац., препаратом "Сталево 200 мл"-6 пац., препаратом "Дацептон"-11 пац., які було закуплено у 2020-2021рр.</t>
  </si>
  <si>
    <t xml:space="preserve"> ТзОВ "СТМ-Фарм",  ТзОВ "Оптіма-Фарм"</t>
  </si>
  <si>
    <t>ТзОВ "ФАРМВЕЙ ТРЕЙДІНГ"</t>
  </si>
  <si>
    <t xml:space="preserve"> За результатами торгів укладено угоду на придбання препарату  "Ксеомін" ,переможець ТзОВ "ФАРМВЕЙ ТРЕЙДІНГ" на суму 443, 3 тис. грн.  Укладено договір від 08.06.2021р. з ТзОВ "Вента ЛТД" на суму 427,8 тис. грн. препарат "Диспорт".   Закуплено медикаментів  на  загальну суму 871,1 тис. грн.  За 9 місяців  2021 року  медичну допомогу отримали 150 пацієнтів (у т.ч. препаратом "Диспорт"-34 пац., препаратом "Ксеомін 50од"-61 пац.,   препаратом "Ксеомін 100од"- 55 пац., які було закуплено у  2020-2021рр</t>
  </si>
  <si>
    <t>ТзОВ "ФАРМВЕЙ ТРЕЙДІНГ", ТзОВ "Вента ЛТД"</t>
  </si>
  <si>
    <t>Перинатальним центром  придбано медичне обладнання на суму    13 988,8 тис.грн. ( дитячий інкубатор,  пристрій для обігрівання немовляти, зволожувач дихальних сумішей з підігрівом, система аналізу численних фізіологічних параметрів, пульсоксиметр,  шприцева помпа, опромінювач верхнього розташування для фототерапії новонароджених, апарат фототерапії новонароджених із світловипрмінюючою ковдрою, стійка для внутрішньовенних вливань та ін.  Бюро судово- медичної експертизи придбано легковий автомобіль Suzuki SX4 з метою виїзду на місця події на суму 599,0 тис.грн. Львівською обл.інфекційною лікарнею закуплено: система рентгенівська діагностична стаціонарна загального призначення, цифрова  на суму 6530,0 тис грн., автомобіль  RENAULT DUSTER на суму 564,0 тис.грн. та АШВЛ на суму 506,0 тис.грн. Центром легеневого здоровя закуплено: монітор пацієнта на суму 377,3 тис.грн. та дизельний генератор -1150,0 тис.грн. Кардіологічним центром закуплено апарат УЗД з 3-ма датчиками на суму 1 799, 5 тис. грн. Госпіталем ВВ та Р придбано лапароскопічну стійку на суму 1425,3 тис.грн. та   апарат УЗД  на суму 1199,0 тис. грн.  Діагностичним центром закуплено апарат УЗД  на суму 1215.0 тис.грн. Будинок дитини №1 та №2 закуплено апарат УВЧ-терапії та інфузомат на суму 86.0 тис.грн.</t>
  </si>
  <si>
    <t xml:space="preserve">Укладено угоди на суму 2615,0 тис.грн. Закуплено: Діаніл — 1000шт., Ковпачок роз’єднувальний — 5300шт., Педіатричний набір — 380шт., Дренажний комплект циклера — 380шт., Рекормон — 140уп., Комплект трубок підв.міцн. - 20шт., Діаніл ПД по 2000мл — 4055шт., Діаніл ПД по 5000мл — 288шт.       21 дитина-інвалід з хронічною нирковою недостатністю постійно отримують медикаментозний супровід, з них  отримують замісну терапію методами гемодіалізу 8 хворих та перитонеального діалізу –5
Досягнуто продовження тривалості та покращення якості життя. </t>
  </si>
  <si>
    <t>Укладено угоди на суму 4500,0 тис.грн. Закуплено: ФКУ Коміда В — 429б., Коміда С — 150б., ФКУ Нутрі 3 Концентрат — 291шт., ФКУ Нутрі 2 Концентрат — 187шт., ФКУ Нутрі 2 Енерджі — 197шт., ФКУ Нутрі 3 Енерджі — 222шт.                           26 дітей-інвалідів хворих на фенілкетонурію отримують амбулаторно спеціальні продукти харчування, які не мають в своєму складі  фенілаланіну. Покращились клінічні параметри:  нормалізувались випорожнення; покращились стан шкіри, тонус м’язів, фізичний розвиток, увага; зменшились поведінкові розлади, що проявлялися агресією з синдромом психомоторної розгальмованості; зменшилась частота виникнення судомного синдрому; зник специфічний мишачий запах сечі.</t>
  </si>
  <si>
    <t xml:space="preserve">Укладено угоди на суму 2630,3 тис.грн. Оголошено торги на суму 5257,3 тис.грн. Закуплено: Пульмозим — 239уп., Браксон — 67п., Ципрофлоксацин — 113пл., Лінелід розчин — 53конт., Зацеф — 1501уп., Меронем — 66уп., Сульбактомакс — 661уп., Укрлів — 85уп., Укрлів табл. - 150уп., Брамітоб — 4уп.                 63 дітей-інвалідів хворих на муковісцидоз, постійно забезпечуються життєво необхідними препаратами Креон 25 000 і Пульмозим в стаціонарі і амбулаторно. Покращилася якість життя хворих на муковісцидоз та їх адаптація – усі хворі успішно навчаються. Зменшилась кількість їх госпіталізацій. Летальних випадків за звітний період у дітей хворих на муковісцидоз не було. </t>
  </si>
  <si>
    <t xml:space="preserve">Укладено угоди на суму 710,8 тис.грн. Закуплено: Біовен-Моно — 136фл.                                                    12 дітей-інвалідів з первинними імунодефіцитам одержують постійно лікування в стаціонарних умовах довенними імуноглобулінами. Досягнута стійка позитивна динаміка стану здоров’я з відсутністю важких загострень інфекційних процесів у всіх хворих з гуморальними імунодефіцитами та у більшості (63,6 %) хворих з комбінованими формами імунодефіцитів.  </t>
  </si>
  <si>
    <t xml:space="preserve">Укладено угоди на суму 3074,9 тис.грн. Оголошено торги на суму 1960,1 тис.грн. Закуплено: Сімпоні — 60уп., Актемра — 104фл., Хуміра — 276уп. 63 дітей постійно отримують лікування препаратом Хуміра , 21 дитина препаратом Актемра.  Досягнуто стійке покращення стану якості життя хворих дітей. Діти активні, значно збільшилася рухливість в суглобах. </t>
  </si>
  <si>
    <t xml:space="preserve">кладено угоди на суму 2075,4 тис.грн. (розхідні матеріали). Оголошено торги на суму 610,3 тис.грн. Закуплено: Зонд для годування Tro-Nutricath 8FG — 150шт., Зонд для годування Tro-Nutricath 12FG — 100шт., Зонд для годування Tro-Nutricath 14FG — 50шт., Катетер аспірац. З вакуумн.контр. Tro-Sucocath plus 8FG -1000шт., Катетер аспірац. З вакуумн.контр. Tro-Sucocath plus 10FG — 2000шт., Тепловологообмінник Thermo Trach зі з’єднув. 15Мм з вент.отвором та шарн.портом кисню — 6000шт., спеціальне дитяче харчування,та інше. Опіка над 66 дітьми. </t>
  </si>
  <si>
    <t xml:space="preserve">  Оголошено торги на суму 279,0 тис.грн. 51 дитина-інвалід з важкою формою гемофілії. </t>
  </si>
  <si>
    <t xml:space="preserve">Укладено угоди на суму 2477,7 тис.грн. (Ліки).  Оголошено торги на суму 1022,3 тис.грн. Закуплено: Альбумін-біофарма — 20фл., Лінія Інфузомат Спейс — 5661шт., Нутрифлекс ліпід спеціальний — 1уп., Олімель — 7уп., Квамател — 148уп., Діапразол — 200уп., Меронем — 50уп., Лефлоцин — 300пл., Авелокс — 50фл., Ондансетрон — 200уп., Сульперазон — 160уп., Фленокс — 20уп., Еметон — 200уп., та ін.  Опіка над 235 дітьми.     </t>
  </si>
  <si>
    <t>Придбання лікарських засобів та медичних матеріалів на лікування хворих дітей із ХНН (Діаніл, Ковпачок роз’єднувальний, Педіатричний набір, Дренажний комплект циклера, Рекормон, Затискач вихідного каналу)</t>
  </si>
  <si>
    <t>Закупівля лікарського препарату Актемра, Хуміра  та Сімпоні для лікування дітей- інвалідів, хворих на важкі (рефрактерні) форми ювенільного ревматоїдного артриту.</t>
  </si>
  <si>
    <t>Придбання розхідного матеріалу (зонд для годування, кететри, Фільтри Venti Shield вірусобактеріальні та ін.,закупівля спеціального дитячого харчування.</t>
  </si>
  <si>
    <t xml:space="preserve">закуплено препарат "Ксеомін" 130 фл. . препарат "Диспорт" - 63 фл.  </t>
  </si>
  <si>
    <t>Придбання  препаратів  азацитидин-віста,100мг-30фл.;  бортезовіста, 2.5 мг - 6 фл.</t>
  </si>
  <si>
    <t>5-а МКЛ м.Львова</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</si>
  <si>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</si>
  <si>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</si>
  <si>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</si>
  <si>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</si>
  <si>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</si>
  <si>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</si>
  <si>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</si>
  <si>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</si>
  <si>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</si>
  <si>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</si>
  <si>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</si>
  <si>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</si>
  <si>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</si>
  <si>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</si>
  <si>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</si>
  <si>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</si>
  <si>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</si>
  <si>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</si>
  <si>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</si>
  <si>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</si>
  <si>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</si>
  <si>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</si>
  <si>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</si>
  <si>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</si>
  <si>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</si>
  <si>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</si>
  <si>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КНП ЛОР ЛОКЛ укладено угоди на придбання лікарських засобів, витратних матеріалів для надання медичної допомоги учасникам АТО на загальну суму 369,9 тис. грн.  За  9 місяців  2021 року медичну допомогу отримали  75  пацієнтам. Госпіталем ІВ та Р зхакуплено лікарські препарати та вироби медичного призначення на сум 1933,7 тис.грн., за 9 міс. 2021 року надано медичну допомогу  698  учасникам АТО.  Онкологічним центром підписаний договір від 12.07.2021р. на суму 1298,1 тис. грн. та  отримано "Кітруда" 8 фл. концентрату для розчину для інфузій.</t>
  </si>
  <si>
    <t>Придбання кисневих концентраторів -1520 од.</t>
  </si>
  <si>
    <t xml:space="preserve">Департамент охорони здоровя </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</si>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</sst>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charset val="204"/>
      <scheme val="minor"/>
    </font>
    <font>
      <b/>
      <sz val="14"/>
      <color indexed="8"/>
      <name val="Times New Roman"/>
      <family val="1"/>
      <charset val="204"/>
    </font>
    <font>
      <b/>
      <sz val="11"/>
      <color indexed="8"/>
      <name val="Times New Roman"/>
      <family val="1"/>
      <charset val="204"/>
    </font>
    <font>
      <b/>
      <sz val="12"/>
      <color indexed="8"/>
      <name val="Times New Roman"/>
      <family val="1"/>
      <charset val="204"/>
    </font>
    <font>
      <b/>
      <sz val="11"/>
      <name val="Times New Roman"/>
      <family val="1"/>
      <charset val="204"/>
    </font>
    <font>
      <b/>
      <sz val="10"/>
      <color indexed="8"/>
      <name val="Times New Roman"/>
      <family val="1"/>
      <charset val="204"/>
    </font>
    <font>
      <sz val="10"/>
      <color indexed="8"/>
      <name val="Times New Roman"/>
      <family val="1"/>
      <charset val="204"/>
    </font>
    <font>
      <b/>
      <sz val="9"/>
      <color indexed="8"/>
      <name val="Times New Roman"/>
      <family val="1"/>
      <charset val="204"/>
    </font>
    <font>
      <b/>
      <sz val="8"/>
      <color indexed="8"/>
      <name val="Times New Roman"/>
      <family val="1"/>
      <charset val="204"/>
    </font>
    <font>
      <sz val="12"/>
      <color indexed="8"/>
      <name val="Calibri"/>
      <family val="2"/>
      <charset val="204"/>
    </font>
    <font>
      <sz val="10"/>
      <color indexed="8"/>
      <name val="Calibri"/>
      <family val="2"/>
      <charset val="204"/>
    </font>
    <font>
      <sz val="8"/>
      <color indexed="8"/>
      <name val="Times New Roman"/>
      <family val="1"/>
      <charset val="204"/>
    </font>
    <font>
      <sz val="9"/>
      <color indexed="8"/>
      <name val="Times New Roman"/>
      <family val="1"/>
      <charset val="204"/>
    </font>
    <font>
      <sz val="10"/>
      <name val="Arial Cyr"/>
      <charset val="204"/>
    </font>
    <font>
      <sz val="8"/>
      <name val="Times New Roman"/>
      <family val="1"/>
      <charset val="204"/>
    </font>
    <font>
      <sz val="9"/>
      <name val="Arial Cyr"/>
      <charset val="204"/>
    </font>
    <font>
      <sz val="9"/>
      <name val="Times New Roman"/>
      <family val="1"/>
      <charset val="204"/>
    </font>
    <font>
      <sz val="10"/>
      <name val="Times New Roman"/>
      <family val="1"/>
      <charset val="204"/>
    </font>
    <font>
      <b/>
      <sz val="7"/>
      <color indexed="8"/>
      <name val="Times New Roman"/>
      <family val="1"/>
      <charset val="204"/>
    </font>
    <font>
      <sz val="9"/>
      <color theme="1"/>
      <name val="Times New Roman"/>
      <family val="1"/>
      <charset val="204"/>
    </font>
    <font>
      <sz val="11"/>
      <name val="Arial Cyr"/>
      <charset val="204"/>
    </font>
    <font>
      <b/>
      <sz val="9"/>
      <name val="Times New Roman"/>
      <family val="1"/>
      <charset val="204"/>
    </font>
    <font>
      <b/>
      <sz val="11"/>
      <color indexed="8"/>
      <name val="Calibri"/>
      <family val="2"/>
      <charset val="204"/>
    </font>
    <font>
      <b/>
      <sz val="12"/>
      <color indexed="8"/>
      <name val="Calibri"/>
      <family val="2"/>
      <charset val="204"/>
    </font>
    <font>
      <sz val="9"/>
      <color indexed="8"/>
      <name val="Calibri"/>
      <family val="2"/>
      <charset val="204"/>
    </font>
    <font>
      <sz val="11"/>
      <color indexed="8"/>
      <name val="Arial"/>
      <family val="2"/>
      <charset val="204"/>
    </font>
    <font>
      <b/>
      <sz val="10"/>
      <name val="Arial Cyr"/>
      <charset val="204"/>
    </font>
    <font>
      <b/>
      <sz val="10"/>
      <color indexed="8"/>
      <name val="Calibri"/>
      <family val="2"/>
      <charset val="204"/>
    </font>
    <font>
      <b/>
      <sz val="11"/>
      <name val="Arial Cyr"/>
      <charset val="204"/>
    </font>
    <font>
      <b/>
      <sz val="10"/>
      <name val="Times New Roman"/>
      <family val="1"/>
      <charset val="204"/>
    </font>
    <font>
      <sz val="11"/>
      <color indexed="8"/>
      <name val="Times New Roman"/>
      <family val="1"/>
      <charset val="204"/>
    </font>
    <font>
      <sz val="12"/>
      <color indexed="8"/>
      <name val="Times New Roman"/>
      <family val="1"/>
      <charset val="204"/>
    </font>
    <font>
      <b/>
      <sz val="12"/>
      <name val="Arial Cyr"/>
      <charset val="204"/>
    </font>
    <font>
      <sz val="8"/>
      <color theme="1"/>
      <name val="Times New Roman"/>
      <family val="1"/>
      <charset val="204"/>
    </font>
    <font>
      <sz val="9"/>
      <color rgb="FF00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269">
    <xf numFmtId="0" fontId="0" fillId="0" borderId="0" xfId="0"/>
    <xf numFmtId="0" fontId="1" fillId="0" borderId="0" xfId="0" applyFont="1" applyFill="1" applyAlignment="1">
      <alignment horizontal="left" vertical="top"/>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top" wrapText="1"/>
      <protection locked="0"/>
    </xf>
    <xf numFmtId="0" fontId="5"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left" vertical="top" wrapText="1"/>
      <protection locked="0"/>
    </xf>
    <xf numFmtId="164" fontId="6" fillId="0" borderId="2"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64" fontId="12" fillId="0" borderId="2"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top" wrapText="1"/>
      <protection locked="0"/>
    </xf>
    <xf numFmtId="0" fontId="6" fillId="0" borderId="2" xfId="0" applyFont="1" applyFill="1" applyBorder="1" applyAlignment="1">
      <alignment horizontal="left" vertical="top" wrapText="1"/>
    </xf>
    <xf numFmtId="0" fontId="10" fillId="2" borderId="2" xfId="0" applyFont="1" applyFill="1" applyBorder="1" applyAlignment="1">
      <alignment vertical="top" wrapText="1"/>
    </xf>
    <xf numFmtId="0" fontId="5"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top" textRotation="90" wrapText="1"/>
      <protection locked="0"/>
    </xf>
    <xf numFmtId="0" fontId="6"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protection locked="0"/>
    </xf>
    <xf numFmtId="0" fontId="13" fillId="0" borderId="2" xfId="0" applyFont="1" applyFill="1" applyBorder="1" applyAlignment="1" applyProtection="1">
      <alignment horizontal="center"/>
      <protection locked="0"/>
    </xf>
    <xf numFmtId="0" fontId="5" fillId="0" borderId="2" xfId="0" applyFont="1" applyFill="1" applyBorder="1" applyAlignment="1">
      <alignment horizontal="left" vertical="top" wrapText="1"/>
    </xf>
    <xf numFmtId="0" fontId="6" fillId="0" borderId="1" xfId="0" applyFont="1" applyFill="1" applyBorder="1" applyAlignment="1" applyProtection="1">
      <alignment horizontal="center" vertical="top" wrapText="1"/>
      <protection locked="0"/>
    </xf>
    <xf numFmtId="164" fontId="6" fillId="0" borderId="2" xfId="0" applyNumberFormat="1" applyFont="1" applyFill="1" applyBorder="1" applyAlignment="1" applyProtection="1">
      <alignment horizontal="left" vertical="top" wrapText="1"/>
      <protection locked="0"/>
    </xf>
    <xf numFmtId="0" fontId="14" fillId="0" borderId="9" xfId="0" applyFont="1" applyFill="1" applyBorder="1" applyAlignment="1" applyProtection="1">
      <alignment horizontal="left" wrapText="1"/>
      <protection locked="0"/>
    </xf>
    <xf numFmtId="0" fontId="5" fillId="0" borderId="2"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protection locked="0"/>
    </xf>
    <xf numFmtId="0" fontId="10" fillId="0" borderId="2" xfId="0" applyFont="1" applyFill="1" applyBorder="1" applyAlignment="1">
      <alignment vertical="center"/>
    </xf>
    <xf numFmtId="0" fontId="16" fillId="0" borderId="2" xfId="0" applyFont="1" applyFill="1" applyBorder="1" applyAlignment="1">
      <alignment wrapText="1"/>
    </xf>
    <xf numFmtId="0" fontId="17" fillId="0" borderId="9" xfId="0" applyFont="1" applyFill="1" applyBorder="1" applyAlignment="1" applyProtection="1">
      <alignment horizontal="center" wrapText="1"/>
      <protection locked="0"/>
    </xf>
    <xf numFmtId="0" fontId="6"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xf>
    <xf numFmtId="0" fontId="17" fillId="0" borderId="2" xfId="0" applyFont="1" applyFill="1" applyBorder="1" applyAlignment="1">
      <alignmen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0" fillId="0" borderId="2" xfId="0" applyFill="1" applyBorder="1"/>
    <xf numFmtId="0" fontId="12" fillId="0" borderId="2" xfId="0" applyFont="1" applyFill="1" applyBorder="1" applyAlignment="1">
      <alignment wrapText="1"/>
    </xf>
    <xf numFmtId="0" fontId="0" fillId="0" borderId="2" xfId="0" applyFill="1" applyBorder="1" applyAlignment="1">
      <alignment vertical="center"/>
    </xf>
    <xf numFmtId="0" fontId="18" fillId="0" borderId="1" xfId="0" applyFont="1" applyFill="1" applyBorder="1" applyAlignment="1" applyProtection="1">
      <alignment horizontal="center" vertical="top" wrapText="1"/>
      <protection locked="0"/>
    </xf>
    <xf numFmtId="0" fontId="10" fillId="0" borderId="2" xfId="0" applyFont="1" applyBorder="1" applyAlignment="1">
      <alignment horizontal="center" vertical="top" wrapText="1"/>
    </xf>
    <xf numFmtId="0" fontId="6" fillId="0" borderId="2" xfId="0" applyFont="1" applyBorder="1" applyAlignment="1">
      <alignment horizontal="left" vertical="top" wrapText="1"/>
    </xf>
    <xf numFmtId="0" fontId="17" fillId="0" borderId="2" xfId="0" applyFont="1" applyFill="1" applyBorder="1" applyAlignment="1">
      <alignment horizontal="center" vertical="center"/>
    </xf>
    <xf numFmtId="164" fontId="10" fillId="0" borderId="2" xfId="0" applyNumberFormat="1" applyFont="1" applyFill="1" applyBorder="1" applyAlignment="1">
      <alignment horizontal="center" vertical="center"/>
    </xf>
    <xf numFmtId="0" fontId="20" fillId="0" borderId="9" xfId="0" applyFont="1" applyFill="1" applyBorder="1" applyAlignment="1" applyProtection="1">
      <alignment horizontal="center"/>
      <protection locked="0"/>
    </xf>
    <xf numFmtId="0" fontId="14" fillId="0" borderId="2" xfId="0" applyFont="1" applyFill="1" applyBorder="1" applyAlignment="1">
      <alignment wrapText="1"/>
    </xf>
    <xf numFmtId="0" fontId="7" fillId="0" borderId="2" xfId="0" applyFont="1" applyFill="1" applyBorder="1" applyAlignment="1">
      <alignment horizontal="left" vertical="top" wrapText="1"/>
    </xf>
    <xf numFmtId="164" fontId="17" fillId="0" borderId="5" xfId="0" applyNumberFormat="1"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13" fillId="0" borderId="9" xfId="0" applyFont="1" applyFill="1" applyBorder="1" applyAlignment="1" applyProtection="1">
      <alignment horizontal="center" wrapText="1"/>
      <protection locked="0"/>
    </xf>
    <xf numFmtId="0" fontId="1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0" fillId="0" borderId="2" xfId="0" applyFont="1" applyFill="1" applyBorder="1" applyAlignment="1">
      <alignment horizontal="center" vertical="top" wrapText="1"/>
    </xf>
    <xf numFmtId="0" fontId="21" fillId="0" borderId="2" xfId="0" applyFont="1" applyFill="1" applyBorder="1" applyAlignment="1">
      <alignment wrapText="1"/>
    </xf>
    <xf numFmtId="0" fontId="14" fillId="0" borderId="2" xfId="0" applyFont="1" applyFill="1" applyBorder="1" applyAlignment="1" applyProtection="1">
      <alignment horizontal="center" wrapText="1"/>
      <protection locked="0"/>
    </xf>
    <xf numFmtId="0" fontId="14" fillId="0" borderId="9" xfId="0" applyFont="1" applyFill="1" applyBorder="1" applyAlignment="1" applyProtection="1">
      <alignment horizontal="center"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top" wrapText="1"/>
      <protection locked="0"/>
    </xf>
    <xf numFmtId="0" fontId="10"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8" fillId="0" borderId="10"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protection locked="0"/>
    </xf>
    <xf numFmtId="0" fontId="6" fillId="0" borderId="1" xfId="0" applyFont="1" applyFill="1" applyBorder="1" applyAlignment="1">
      <alignment horizontal="center" vertical="center" wrapText="1"/>
    </xf>
    <xf numFmtId="0" fontId="11" fillId="0" borderId="8"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3" fillId="0" borderId="2" xfId="0" applyFont="1" applyFill="1" applyBorder="1" applyAlignment="1">
      <alignment horizontal="left" vertical="top" wrapText="1"/>
    </xf>
    <xf numFmtId="164" fontId="22" fillId="0" borderId="2" xfId="0" applyNumberFormat="1" applyFont="1" applyFill="1" applyBorder="1" applyAlignment="1">
      <alignment horizontal="center" vertical="top" wrapText="1"/>
    </xf>
    <xf numFmtId="164" fontId="23" fillId="0" borderId="2"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10" fillId="0" borderId="9"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top" wrapText="1"/>
      <protection locked="0"/>
    </xf>
    <xf numFmtId="0" fontId="24" fillId="0" borderId="9" xfId="0" applyFont="1" applyFill="1" applyBorder="1" applyAlignment="1">
      <alignment horizontal="center" vertical="top" wrapText="1"/>
    </xf>
    <xf numFmtId="0" fontId="10"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10" fillId="0" borderId="8" xfId="0" applyFont="1" applyFill="1" applyBorder="1" applyAlignment="1">
      <alignment horizontal="center" vertical="top" wrapText="1"/>
    </xf>
    <xf numFmtId="0" fontId="22" fillId="0" borderId="8" xfId="0" applyFont="1" applyFill="1" applyBorder="1" applyAlignment="1">
      <alignment horizontal="center" vertical="top" wrapText="1"/>
    </xf>
    <xf numFmtId="0" fontId="23" fillId="0" borderId="8" xfId="0" applyFont="1" applyFill="1" applyBorder="1" applyAlignment="1">
      <alignment horizontal="center" vertical="top" wrapText="1"/>
    </xf>
    <xf numFmtId="0" fontId="10" fillId="0" borderId="8" xfId="0" applyFont="1" applyFill="1" applyBorder="1" applyAlignment="1">
      <alignment horizontal="left" vertical="top" wrapText="1"/>
    </xf>
    <xf numFmtId="0" fontId="13" fillId="0" borderId="11" xfId="0" applyFont="1" applyFill="1" applyBorder="1" applyAlignment="1" applyProtection="1">
      <alignment horizontal="center"/>
      <protection locked="0"/>
    </xf>
    <xf numFmtId="0" fontId="23" fillId="0" borderId="2" xfId="0" applyFont="1" applyFill="1" applyBorder="1" applyAlignment="1">
      <alignment horizontal="center" vertical="top" wrapText="1"/>
    </xf>
    <xf numFmtId="0" fontId="25" fillId="0" borderId="2" xfId="0" applyFont="1" applyFill="1" applyBorder="1"/>
    <xf numFmtId="0" fontId="6" fillId="0" borderId="2" xfId="0" applyFont="1" applyFill="1" applyBorder="1" applyAlignment="1">
      <alignment horizontal="left" vertical="center" wrapText="1"/>
    </xf>
    <xf numFmtId="0" fontId="16" fillId="0" borderId="9" xfId="0" applyFont="1" applyFill="1" applyBorder="1" applyAlignment="1" applyProtection="1">
      <alignment horizontal="left" wrapText="1"/>
      <protection locked="0"/>
    </xf>
    <xf numFmtId="0" fontId="11" fillId="0" borderId="2" xfId="0" applyFont="1" applyFill="1" applyBorder="1" applyAlignment="1">
      <alignment wrapText="1"/>
    </xf>
    <xf numFmtId="0" fontId="16" fillId="0" borderId="9" xfId="0" applyFont="1" applyFill="1" applyBorder="1" applyAlignment="1" applyProtection="1">
      <alignment horizontal="center" wrapText="1"/>
      <protection locked="0"/>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12" fillId="0" borderId="0" xfId="0" applyFont="1" applyFill="1" applyAlignment="1">
      <alignment wrapText="1"/>
    </xf>
    <xf numFmtId="0" fontId="26" fillId="0" borderId="2" xfId="0" applyFont="1" applyFill="1" applyBorder="1" applyAlignment="1">
      <alignment horizontal="center" vertical="center"/>
    </xf>
    <xf numFmtId="0" fontId="2" fillId="0" borderId="2" xfId="0" applyFont="1" applyFill="1" applyBorder="1" applyAlignment="1">
      <alignment vertical="center"/>
    </xf>
    <xf numFmtId="0" fontId="22" fillId="0" borderId="2" xfId="0" applyFont="1" applyFill="1" applyBorder="1" applyAlignment="1">
      <alignment vertical="center"/>
    </xf>
    <xf numFmtId="0" fontId="27"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11" fillId="0" borderId="9" xfId="0" applyFont="1" applyFill="1" applyBorder="1" applyAlignment="1" applyProtection="1">
      <alignment wrapText="1"/>
      <protection locked="0"/>
    </xf>
    <xf numFmtId="0" fontId="4" fillId="0" borderId="2" xfId="0" applyFont="1" applyFill="1" applyBorder="1" applyAlignment="1">
      <alignment horizontal="center" vertical="center"/>
    </xf>
    <xf numFmtId="164" fontId="5" fillId="0" borderId="2" xfId="0" applyNumberFormat="1" applyFont="1" applyFill="1" applyBorder="1" applyAlignment="1">
      <alignment horizontal="center" vertical="center" wrapText="1"/>
    </xf>
    <xf numFmtId="0" fontId="3" fillId="0" borderId="2" xfId="0" applyFont="1" applyBorder="1" applyAlignment="1">
      <alignment horizontal="left" vertical="top" wrapText="1"/>
    </xf>
    <xf numFmtId="0" fontId="10" fillId="0" borderId="2" xfId="0" applyFont="1" applyBorder="1" applyAlignment="1">
      <alignment horizontal="left" vertical="top" wrapText="1"/>
    </xf>
    <xf numFmtId="0" fontId="0" fillId="0" borderId="9" xfId="0" applyFont="1" applyFill="1" applyBorder="1" applyAlignment="1" applyProtection="1">
      <alignment horizontal="center"/>
      <protection locked="0"/>
    </xf>
    <xf numFmtId="16" fontId="18" fillId="0" borderId="1" xfId="0" applyNumberFormat="1" applyFont="1" applyFill="1" applyBorder="1" applyAlignment="1" applyProtection="1">
      <alignment horizontal="center" vertical="top" wrapText="1"/>
      <protection locked="0"/>
    </xf>
    <xf numFmtId="0" fontId="29" fillId="0" borderId="2" xfId="0" applyFont="1" applyBorder="1" applyAlignment="1">
      <alignment horizontal="center" vertical="center"/>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top" wrapText="1"/>
    </xf>
    <xf numFmtId="0" fontId="27" fillId="0" borderId="2" xfId="0" applyFont="1" applyBorder="1" applyAlignment="1">
      <alignment horizontal="center" vertical="top" wrapText="1"/>
    </xf>
    <xf numFmtId="0" fontId="12" fillId="0" borderId="2" xfId="0" applyFont="1" applyBorder="1" applyAlignment="1">
      <alignment horizontal="left" vertical="top" wrapText="1"/>
    </xf>
    <xf numFmtId="0" fontId="5" fillId="0" borderId="2" xfId="0" applyFont="1" applyBorder="1" applyAlignment="1">
      <alignment horizontal="center" vertical="top" wrapText="1"/>
    </xf>
    <xf numFmtId="0" fontId="10" fillId="0" borderId="2" xfId="0" applyFont="1" applyBorder="1" applyAlignment="1">
      <alignment vertical="top" wrapText="1"/>
    </xf>
    <xf numFmtId="164" fontId="5" fillId="0" borderId="2" xfId="0" applyNumberFormat="1" applyFont="1" applyFill="1" applyBorder="1" applyAlignment="1" applyProtection="1">
      <alignment horizontal="center" vertical="top" wrapText="1"/>
      <protection locked="0"/>
    </xf>
    <xf numFmtId="0" fontId="16" fillId="0" borderId="2" xfId="0" applyFont="1" applyFill="1" applyBorder="1" applyAlignment="1" applyProtection="1">
      <alignment wrapText="1"/>
      <protection locked="0"/>
    </xf>
    <xf numFmtId="164" fontId="6" fillId="0" borderId="2" xfId="0" applyNumberFormat="1" applyFont="1" applyFill="1" applyBorder="1" applyAlignment="1" applyProtection="1">
      <alignment horizontal="center" vertical="top" wrapText="1"/>
      <protection locked="0"/>
    </xf>
    <xf numFmtId="164" fontId="6" fillId="0" borderId="2" xfId="0" applyNumberFormat="1" applyFont="1" applyFill="1" applyBorder="1" applyAlignment="1" applyProtection="1">
      <alignment vertical="top" wrapText="1"/>
      <protection locked="0"/>
    </xf>
    <xf numFmtId="0" fontId="13" fillId="0" borderId="2" xfId="0" applyFont="1" applyFill="1" applyBorder="1" applyProtection="1">
      <protection locked="0"/>
    </xf>
    <xf numFmtId="0" fontId="26" fillId="0" borderId="2" xfId="0" applyFont="1" applyFill="1" applyBorder="1" applyProtection="1">
      <protection locked="0"/>
    </xf>
    <xf numFmtId="164" fontId="2" fillId="0" borderId="2" xfId="0" applyNumberFormat="1" applyFont="1" applyFill="1" applyBorder="1" applyAlignment="1" applyProtection="1">
      <alignment horizontal="center" vertical="top" wrapText="1"/>
      <protection locked="0"/>
    </xf>
    <xf numFmtId="164" fontId="30" fillId="0" borderId="2" xfId="0" applyNumberFormat="1" applyFont="1" applyFill="1" applyBorder="1" applyAlignment="1" applyProtection="1">
      <alignment horizontal="left" vertical="top" wrapText="1"/>
      <protection locked="0"/>
    </xf>
    <xf numFmtId="0" fontId="26" fillId="0" borderId="0" xfId="0" applyFont="1"/>
    <xf numFmtId="0" fontId="0"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Alignment="1" applyProtection="1">
      <alignment horizontal="left" vertical="top"/>
      <protection locked="0"/>
    </xf>
    <xf numFmtId="0" fontId="31" fillId="0" borderId="0" xfId="0" applyFont="1" applyFill="1" applyProtection="1">
      <protection locked="0"/>
    </xf>
    <xf numFmtId="0" fontId="2" fillId="0" borderId="0" xfId="0" applyFont="1" applyFill="1" applyAlignment="1" applyProtection="1">
      <alignment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right"/>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164" fontId="12" fillId="0" borderId="2" xfId="0" applyNumberFormat="1" applyFont="1" applyFill="1" applyBorder="1" applyAlignment="1">
      <alignment horizontal="center" vertical="center"/>
    </xf>
    <xf numFmtId="0" fontId="12" fillId="0" borderId="1"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vertical="top" wrapText="1"/>
      <protection locked="0"/>
    </xf>
    <xf numFmtId="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6" fillId="0" borderId="2" xfId="0" applyFont="1" applyFill="1" applyBorder="1" applyAlignment="1">
      <alignment horizontal="left" wrapText="1"/>
    </xf>
    <xf numFmtId="0" fontId="2" fillId="0" borderId="2" xfId="0" applyFont="1" applyFill="1" applyBorder="1" applyAlignment="1" applyProtection="1">
      <alignment horizontal="center" vertical="center" wrapText="1"/>
      <protection locked="0"/>
    </xf>
    <xf numFmtId="164" fontId="7" fillId="0" borderId="2" xfId="0" applyNumberFormat="1" applyFont="1" applyFill="1" applyBorder="1" applyAlignment="1">
      <alignment horizontal="center" vertical="center"/>
    </xf>
    <xf numFmtId="0" fontId="0" fillId="0" borderId="0" xfId="0" applyAlignment="1">
      <alignment horizontal="center" vertical="center"/>
    </xf>
    <xf numFmtId="0" fontId="32" fillId="0" borderId="0" xfId="0" applyFont="1"/>
    <xf numFmtId="0" fontId="32" fillId="0" borderId="0" xfId="0" applyFont="1" applyAlignment="1">
      <alignment horizontal="center" vertical="center"/>
    </xf>
    <xf numFmtId="0" fontId="5" fillId="0" borderId="8" xfId="0" applyFont="1" applyFill="1" applyBorder="1" applyAlignment="1">
      <alignment horizontal="left" vertical="top" wrapText="1"/>
    </xf>
    <xf numFmtId="0" fontId="16" fillId="0" borderId="2" xfId="0" applyFont="1" applyFill="1" applyBorder="1" applyAlignment="1">
      <alignment horizontal="left" vertical="center" wrapText="1"/>
    </xf>
    <xf numFmtId="0" fontId="12" fillId="0" borderId="1" xfId="0" applyFont="1" applyFill="1" applyBorder="1" applyAlignment="1">
      <alignment horizontal="left" vertical="top" wrapText="1"/>
    </xf>
    <xf numFmtId="0" fontId="6" fillId="0" borderId="10" xfId="0" applyFont="1" applyFill="1" applyBorder="1" applyProtection="1">
      <protection locked="0"/>
    </xf>
    <xf numFmtId="164"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top" wrapText="1"/>
      <protection locked="0"/>
    </xf>
    <xf numFmtId="0" fontId="6" fillId="0" borderId="2" xfId="0" applyFont="1" applyFill="1" applyBorder="1" applyAlignment="1" applyProtection="1">
      <alignment vertical="center" wrapText="1"/>
      <protection locked="0"/>
    </xf>
    <xf numFmtId="0" fontId="12" fillId="0" borderId="15"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164" fontId="6" fillId="0" borderId="2"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xf>
    <xf numFmtId="0" fontId="17" fillId="0" borderId="1" xfId="0" applyFont="1" applyFill="1" applyBorder="1" applyAlignment="1">
      <alignment horizontal="center" vertical="center"/>
    </xf>
    <xf numFmtId="164" fontId="6" fillId="0" borderId="1" xfId="0" applyNumberFormat="1" applyFont="1" applyFill="1" applyBorder="1" applyAlignment="1" applyProtection="1">
      <alignment horizontal="center" vertical="center" wrapText="1"/>
      <protection locked="0"/>
    </xf>
    <xf numFmtId="164" fontId="6" fillId="0" borderId="10"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left" vertical="center" wrapText="1"/>
    </xf>
    <xf numFmtId="0" fontId="6" fillId="0" borderId="10"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34" fillId="0" borderId="13" xfId="0" applyFont="1" applyFill="1" applyBorder="1" applyAlignment="1" applyProtection="1">
      <alignment horizontal="left" vertical="center" wrapText="1"/>
      <protection locked="0"/>
    </xf>
    <xf numFmtId="0" fontId="17" fillId="0" borderId="2" xfId="0" applyNumberFormat="1" applyFont="1" applyFill="1" applyBorder="1" applyAlignment="1">
      <alignment horizontal="center" vertical="center"/>
    </xf>
    <xf numFmtId="0" fontId="6" fillId="0" borderId="2" xfId="0" applyFont="1" applyFill="1" applyBorder="1" applyAlignment="1" applyProtection="1">
      <alignment horizontal="left" vertical="center" wrapText="1"/>
      <protection locked="0"/>
    </xf>
    <xf numFmtId="0" fontId="6" fillId="0" borderId="2" xfId="0" applyFont="1" applyFill="1" applyBorder="1" applyProtection="1">
      <protection locked="0"/>
    </xf>
    <xf numFmtId="164" fontId="6" fillId="0" borderId="2" xfId="0" applyNumberFormat="1" applyFont="1" applyFill="1" applyBorder="1" applyAlignment="1" applyProtection="1">
      <alignment horizontal="left" vertical="center" wrapText="1"/>
      <protection locked="0"/>
    </xf>
    <xf numFmtId="0" fontId="34" fillId="0" borderId="14" xfId="0" applyFont="1" applyFill="1" applyBorder="1" applyAlignment="1" applyProtection="1">
      <alignment vertical="top" wrapText="1"/>
      <protection locked="0"/>
    </xf>
    <xf numFmtId="164" fontId="6" fillId="0" borderId="2" xfId="0" applyNumberFormat="1" applyFont="1" applyFill="1" applyBorder="1" applyAlignment="1">
      <alignment horizontal="center" vertical="center"/>
    </xf>
    <xf numFmtId="2" fontId="16" fillId="0" borderId="12"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6" fillId="0" borderId="14" xfId="0" applyFont="1" applyFill="1" applyBorder="1" applyAlignment="1">
      <alignment wrapText="1"/>
    </xf>
    <xf numFmtId="0" fontId="17" fillId="0" borderId="2" xfId="0" applyNumberFormat="1"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protection locked="0"/>
    </xf>
    <xf numFmtId="164" fontId="12" fillId="0" borderId="14" xfId="0" applyNumberFormat="1" applyFont="1" applyFill="1" applyBorder="1" applyAlignment="1">
      <alignment horizontal="center" vertical="center"/>
    </xf>
    <xf numFmtId="0" fontId="16" fillId="0" borderId="14" xfId="0" applyFont="1" applyFill="1" applyBorder="1" applyAlignment="1">
      <alignment horizontal="left" wrapText="1"/>
    </xf>
    <xf numFmtId="0" fontId="33" fillId="0" borderId="2" xfId="0" applyFont="1" applyFill="1" applyBorder="1" applyAlignment="1" applyProtection="1">
      <alignment wrapText="1"/>
      <protection locked="0"/>
    </xf>
    <xf numFmtId="0" fontId="19" fillId="0" borderId="2" xfId="0" applyFont="1" applyFill="1" applyBorder="1" applyProtection="1">
      <protection locked="0"/>
    </xf>
    <xf numFmtId="0" fontId="19" fillId="0" borderId="2" xfId="0" applyFont="1" applyFill="1" applyBorder="1" applyAlignment="1">
      <alignment horizontal="left" vertical="center" wrapText="1"/>
    </xf>
    <xf numFmtId="0" fontId="12" fillId="0" borderId="10" xfId="0" applyFont="1" applyFill="1" applyBorder="1" applyAlignment="1" applyProtection="1">
      <alignment horizontal="center" vertical="center" wrapText="1"/>
      <protection locked="0"/>
    </xf>
    <xf numFmtId="164" fontId="0" fillId="0" borderId="2" xfId="0" applyNumberFormat="1" applyFill="1" applyBorder="1" applyAlignment="1">
      <alignment horizontal="center" vertical="center"/>
    </xf>
    <xf numFmtId="0" fontId="12" fillId="0" borderId="2"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15" fillId="0" borderId="2" xfId="0" applyFont="1" applyFill="1" applyBorder="1" applyAlignment="1">
      <alignment horizontal="center" vertical="center"/>
    </xf>
    <xf numFmtId="0" fontId="12" fillId="0" borderId="2" xfId="0" applyFont="1" applyFill="1" applyBorder="1" applyAlignment="1">
      <alignment vertical="top" wrapText="1"/>
    </xf>
    <xf numFmtId="0" fontId="10" fillId="0" borderId="2" xfId="0" applyFont="1" applyFill="1" applyBorder="1" applyAlignment="1">
      <alignment vertical="center" wrapText="1"/>
    </xf>
    <xf numFmtId="0" fontId="11" fillId="0" borderId="2" xfId="0" applyFont="1" applyFill="1" applyBorder="1" applyAlignment="1" applyProtection="1">
      <alignment horizontal="left" wrapText="1"/>
      <protection locked="0"/>
    </xf>
    <xf numFmtId="0" fontId="19" fillId="0" borderId="0" xfId="0" applyFont="1" applyFill="1" applyAlignment="1">
      <alignment wrapText="1"/>
    </xf>
    <xf numFmtId="0" fontId="10" fillId="0" borderId="2" xfId="0" applyFont="1" applyFill="1" applyBorder="1" applyAlignment="1">
      <alignment horizontal="center" vertical="center"/>
    </xf>
    <xf numFmtId="0" fontId="11" fillId="0" borderId="1" xfId="0" applyFont="1" applyFill="1" applyBorder="1" applyAlignment="1">
      <alignment horizontal="left" vertical="top" wrapText="1"/>
    </xf>
    <xf numFmtId="164" fontId="12" fillId="0" borderId="9" xfId="0" applyNumberFormat="1" applyFont="1" applyFill="1" applyBorder="1" applyAlignment="1" applyProtection="1">
      <alignment horizontal="center" vertical="center" wrapText="1"/>
      <protection locked="0"/>
    </xf>
    <xf numFmtId="0" fontId="16" fillId="0" borderId="2" xfId="0" applyFont="1" applyFill="1" applyBorder="1" applyAlignment="1">
      <alignment vertical="center"/>
    </xf>
    <xf numFmtId="0" fontId="16" fillId="0" borderId="2" xfId="0" applyFont="1" applyFill="1" applyBorder="1" applyAlignment="1">
      <alignment vertical="center" wrapText="1"/>
    </xf>
    <xf numFmtId="0" fontId="6" fillId="0" borderId="2" xfId="0" applyFont="1" applyFill="1" applyBorder="1" applyAlignment="1">
      <alignment vertical="top" wrapText="1"/>
    </xf>
    <xf numFmtId="0" fontId="12"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12" fillId="0" borderId="2" xfId="0" applyFont="1" applyFill="1" applyBorder="1" applyAlignment="1">
      <alignment horizontal="justify" vertical="center" wrapText="1"/>
    </xf>
    <xf numFmtId="164" fontId="11" fillId="0" borderId="2" xfId="0" applyNumberFormat="1" applyFont="1" applyFill="1" applyBorder="1" applyAlignment="1" applyProtection="1">
      <alignment horizontal="left" vertical="center" wrapText="1"/>
      <protection locked="0"/>
    </xf>
    <xf numFmtId="164" fontId="35" fillId="0" borderId="2" xfId="0" applyNumberFormat="1" applyFont="1" applyFill="1" applyBorder="1" applyAlignment="1">
      <alignment horizontal="center" vertical="center"/>
    </xf>
    <xf numFmtId="0" fontId="6" fillId="0" borderId="0" xfId="0" applyFont="1" applyFill="1" applyAlignment="1" applyProtection="1">
      <alignment horizontal="right" wrapText="1"/>
      <protection locked="0"/>
    </xf>
    <xf numFmtId="0" fontId="3" fillId="0" borderId="0" xfId="0" applyFont="1" applyFill="1" applyBorder="1" applyAlignment="1" applyProtection="1">
      <alignment horizontal="left"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5" fillId="0" borderId="3" xfId="0" applyFont="1" applyFill="1" applyBorder="1" applyAlignment="1">
      <alignment horizontal="lef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3" fillId="0" borderId="3" xfId="0" applyFont="1" applyFill="1" applyBorder="1" applyAlignment="1" applyProtection="1">
      <alignment horizontal="left" vertical="center" wrapText="1"/>
      <protection locked="0"/>
    </xf>
    <xf numFmtId="0" fontId="9" fillId="0" borderId="4" xfId="0" applyFont="1" applyFill="1" applyBorder="1" applyAlignment="1">
      <alignment wrapText="1"/>
    </xf>
    <xf numFmtId="0" fontId="9" fillId="0" borderId="5" xfId="0" applyFont="1" applyFill="1" applyBorder="1" applyAlignment="1">
      <alignment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3" xfId="0" applyFont="1" applyFill="1" applyBorder="1" applyAlignment="1">
      <alignment wrapText="1"/>
    </xf>
    <xf numFmtId="0" fontId="0" fillId="0" borderId="4" xfId="0" applyFill="1" applyBorder="1" applyAlignment="1"/>
    <xf numFmtId="0" fontId="0" fillId="0" borderId="5" xfId="0" applyFill="1" applyBorder="1" applyAlignment="1"/>
    <xf numFmtId="0" fontId="12" fillId="0" borderId="1" xfId="0" applyFont="1" applyFill="1" applyBorder="1" applyAlignment="1">
      <alignment horizontal="left" vertical="top" wrapText="1"/>
    </xf>
    <xf numFmtId="0" fontId="0" fillId="0" borderId="9" xfId="0" applyFill="1" applyBorder="1" applyAlignment="1">
      <alignment horizontal="left" vertical="top" wrapText="1"/>
    </xf>
    <xf numFmtId="0" fontId="12" fillId="0" borderId="1" xfId="0" applyFont="1" applyFill="1" applyBorder="1" applyAlignment="1">
      <alignment horizontal="center" vertical="center" wrapText="1"/>
    </xf>
    <xf numFmtId="0" fontId="0" fillId="0" borderId="9" xfId="0" applyFill="1" applyBorder="1" applyAlignment="1">
      <alignment horizontal="center" vertical="center" wrapText="1"/>
    </xf>
    <xf numFmtId="0" fontId="5" fillId="0" borderId="3" xfId="0" applyFont="1" applyFill="1" applyBorder="1" applyAlignment="1" applyProtection="1">
      <alignment horizontal="left" vertical="center" wrapText="1"/>
      <protection locked="0"/>
    </xf>
    <xf numFmtId="0" fontId="10" fillId="0" borderId="4" xfId="0" applyFont="1" applyFill="1" applyBorder="1" applyAlignment="1">
      <alignment wrapText="1"/>
    </xf>
    <xf numFmtId="0" fontId="10" fillId="0" borderId="5" xfId="0" applyFont="1" applyFill="1" applyBorder="1" applyAlignment="1">
      <alignment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0" xfId="0" applyNumberFormat="1" applyFont="1" applyFill="1" applyAlignment="1">
      <alignment horizontal="left" vertical="top" wrapText="1"/>
    </xf>
    <xf numFmtId="0" fontId="3" fillId="0" borderId="0" xfId="0" applyFont="1" applyFill="1" applyBorder="1" applyAlignment="1">
      <alignment horizontal="left"/>
    </xf>
    <xf numFmtId="0" fontId="9" fillId="0" borderId="4" xfId="0" applyFont="1" applyBorder="1" applyAlignment="1">
      <alignment wrapText="1"/>
    </xf>
    <xf numFmtId="0" fontId="9" fillId="0" borderId="5" xfId="0" applyFont="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13" fillId="0" borderId="4" xfId="0" applyFont="1" applyBorder="1" applyAlignment="1">
      <alignment wrapText="1"/>
    </xf>
    <xf numFmtId="0" fontId="13" fillId="0" borderId="5" xfId="0" applyFont="1" applyBorder="1" applyAlignment="1">
      <alignment wrapText="1"/>
    </xf>
    <xf numFmtId="0" fontId="4" fillId="0" borderId="0" xfId="0" applyNumberFormat="1" applyFont="1" applyFill="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left" vertical="top"/>
    </xf>
    <xf numFmtId="0" fontId="3" fillId="0" borderId="0" xfId="0" applyNumberFormat="1" applyFont="1" applyFill="1" applyAlignment="1">
      <alignment horizontal="left" vertical="top"/>
    </xf>
    <xf numFmtId="0" fontId="0" fillId="0" borderId="0" xfId="0" applyAlignment="1">
      <alignment vertical="top"/>
    </xf>
    <xf numFmtId="0" fontId="2" fillId="0" borderId="0" xfId="0" applyNumberFormat="1" applyFont="1" applyFill="1" applyAlignment="1">
      <alignment horizontal="left" vertical="top" wrapText="1"/>
    </xf>
    <xf numFmtId="0" fontId="6" fillId="0" borderId="15" xfId="0" applyFont="1" applyFill="1" applyBorder="1" applyAlignment="1">
      <alignment horizontal="center" vertical="center"/>
    </xf>
    <xf numFmtId="0" fontId="17" fillId="0" borderId="15"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
  <sheetViews>
    <sheetView topLeftCell="A46" workbookViewId="0">
      <selection activeCell="F39" sqref="F39"/>
    </sheetView>
  </sheetViews>
  <sheetFormatPr defaultRowHeight="15" x14ac:dyDescent="0.25"/>
  <cols>
    <col min="1" max="1" width="6.42578125" customWidth="1"/>
    <col min="2" max="2" width="36" customWidth="1"/>
    <col min="3" max="3" width="11.140625" customWidth="1"/>
    <col min="8" max="8" width="10.7109375" customWidth="1"/>
    <col min="9" max="9" width="11.28515625" customWidth="1"/>
    <col min="10" max="10" width="23.5703125" customWidth="1"/>
  </cols>
  <sheetData>
    <row r="2" spans="1:10" ht="15.75" x14ac:dyDescent="0.25">
      <c r="A2" s="136"/>
      <c r="B2" s="136"/>
      <c r="C2" s="136"/>
      <c r="D2" s="136"/>
      <c r="E2" s="136"/>
      <c r="F2" s="136"/>
      <c r="G2" s="136"/>
      <c r="H2" s="220" t="s">
        <v>203</v>
      </c>
      <c r="I2" s="220"/>
      <c r="J2" s="139"/>
    </row>
    <row r="3" spans="1:10" x14ac:dyDescent="0.25">
      <c r="A3" s="140"/>
      <c r="B3" s="140"/>
      <c r="C3" s="140"/>
      <c r="D3" s="140"/>
      <c r="E3" s="140"/>
      <c r="F3" s="140"/>
      <c r="G3" s="140"/>
      <c r="H3" s="140"/>
      <c r="I3" s="141" t="s">
        <v>204</v>
      </c>
      <c r="J3" s="142"/>
    </row>
    <row r="4" spans="1:10" ht="15.75" x14ac:dyDescent="0.25">
      <c r="A4" s="221" t="s">
        <v>205</v>
      </c>
      <c r="B4" s="221"/>
      <c r="C4" s="221"/>
      <c r="D4" s="221"/>
      <c r="E4" s="221"/>
      <c r="F4" s="221"/>
      <c r="G4" s="221"/>
      <c r="H4" s="221"/>
      <c r="I4" s="221"/>
      <c r="J4" s="221"/>
    </row>
    <row r="5" spans="1:10" ht="15.75" x14ac:dyDescent="0.25">
      <c r="A5" s="143"/>
      <c r="B5" s="143"/>
      <c r="C5" s="143"/>
      <c r="D5" s="143"/>
      <c r="E5" s="143"/>
      <c r="F5" s="143"/>
      <c r="G5" s="143"/>
      <c r="H5" s="143"/>
      <c r="I5" s="144"/>
      <c r="J5" s="143"/>
    </row>
    <row r="6" spans="1:10" ht="76.5" x14ac:dyDescent="0.25">
      <c r="A6" s="145" t="s">
        <v>5</v>
      </c>
      <c r="B6" s="146" t="s">
        <v>206</v>
      </c>
      <c r="C6" s="147" t="s">
        <v>207</v>
      </c>
      <c r="D6" s="147" t="s">
        <v>7</v>
      </c>
      <c r="E6" s="147" t="s">
        <v>9</v>
      </c>
      <c r="F6" s="147" t="s">
        <v>258</v>
      </c>
      <c r="G6" s="147" t="s">
        <v>259</v>
      </c>
      <c r="H6" s="146" t="s">
        <v>11</v>
      </c>
      <c r="I6" s="147" t="s">
        <v>208</v>
      </c>
      <c r="J6" s="147" t="s">
        <v>209</v>
      </c>
    </row>
    <row r="7" spans="1:10" ht="57" customHeight="1" x14ac:dyDescent="0.25">
      <c r="A7" s="18" t="s">
        <v>210</v>
      </c>
      <c r="B7" s="171" t="s">
        <v>211</v>
      </c>
      <c r="C7" s="172" t="s">
        <v>212</v>
      </c>
      <c r="D7" s="148">
        <v>2282</v>
      </c>
      <c r="E7" s="173">
        <v>787.5</v>
      </c>
      <c r="F7" s="173">
        <v>272.10000000000002</v>
      </c>
      <c r="G7" s="173">
        <v>272.10000000000002</v>
      </c>
      <c r="H7" s="19">
        <v>97.8</v>
      </c>
      <c r="I7" s="173"/>
      <c r="J7" s="174" t="s">
        <v>213</v>
      </c>
    </row>
    <row r="8" spans="1:10" ht="33" customHeight="1" x14ac:dyDescent="0.25">
      <c r="A8" s="18" t="s">
        <v>214</v>
      </c>
      <c r="B8" s="175" t="s">
        <v>325</v>
      </c>
      <c r="C8" s="172" t="s">
        <v>212</v>
      </c>
      <c r="D8" s="148">
        <v>2282</v>
      </c>
      <c r="E8" s="47">
        <v>2146</v>
      </c>
      <c r="F8" s="54">
        <v>623.1</v>
      </c>
      <c r="G8" s="54">
        <v>623.1</v>
      </c>
      <c r="H8" s="146"/>
      <c r="I8" s="147"/>
      <c r="J8" s="174" t="s">
        <v>215</v>
      </c>
    </row>
    <row r="9" spans="1:10" ht="55.5" customHeight="1" x14ac:dyDescent="0.25">
      <c r="A9" s="18" t="s">
        <v>216</v>
      </c>
      <c r="B9" s="175" t="s">
        <v>329</v>
      </c>
      <c r="C9" s="172" t="s">
        <v>212</v>
      </c>
      <c r="D9" s="148">
        <v>2282</v>
      </c>
      <c r="E9" s="176">
        <v>1610</v>
      </c>
      <c r="F9" s="177">
        <v>1022.3</v>
      </c>
      <c r="G9" s="177">
        <v>1022.3</v>
      </c>
      <c r="H9" s="146"/>
      <c r="I9" s="147"/>
      <c r="J9" s="174" t="s">
        <v>330</v>
      </c>
    </row>
    <row r="10" spans="1:10" ht="33" customHeight="1" x14ac:dyDescent="0.25">
      <c r="A10" s="18" t="s">
        <v>217</v>
      </c>
      <c r="B10" s="175" t="s">
        <v>331</v>
      </c>
      <c r="C10" s="172" t="s">
        <v>212</v>
      </c>
      <c r="D10" s="148">
        <v>2282</v>
      </c>
      <c r="E10" s="176">
        <v>855</v>
      </c>
      <c r="F10" s="177">
        <v>796.6</v>
      </c>
      <c r="G10" s="177">
        <v>796.6</v>
      </c>
      <c r="H10" s="146"/>
      <c r="I10" s="147"/>
      <c r="J10" s="174" t="s">
        <v>332</v>
      </c>
    </row>
    <row r="11" spans="1:10" ht="33" customHeight="1" x14ac:dyDescent="0.25">
      <c r="A11" s="18" t="s">
        <v>218</v>
      </c>
      <c r="B11" s="175" t="s">
        <v>336</v>
      </c>
      <c r="C11" s="172" t="s">
        <v>212</v>
      </c>
      <c r="D11" s="148">
        <v>2282</v>
      </c>
      <c r="E11" s="176">
        <v>480</v>
      </c>
      <c r="F11" s="177">
        <v>442.2</v>
      </c>
      <c r="G11" s="177">
        <v>442.2</v>
      </c>
      <c r="H11" s="146"/>
      <c r="I11" s="147"/>
      <c r="J11" s="174" t="s">
        <v>333</v>
      </c>
    </row>
    <row r="12" spans="1:10" ht="50.25" customHeight="1" x14ac:dyDescent="0.25">
      <c r="A12" s="18" t="s">
        <v>221</v>
      </c>
      <c r="B12" s="175" t="s">
        <v>339</v>
      </c>
      <c r="C12" s="172" t="s">
        <v>212</v>
      </c>
      <c r="D12" s="148">
        <v>2282</v>
      </c>
      <c r="E12" s="176">
        <v>6125</v>
      </c>
      <c r="F12" s="177">
        <v>2526</v>
      </c>
      <c r="G12" s="177">
        <v>2508.4</v>
      </c>
      <c r="H12" s="146"/>
      <c r="I12" s="147"/>
      <c r="J12" s="174" t="s">
        <v>340</v>
      </c>
    </row>
    <row r="13" spans="1:10" ht="33" customHeight="1" x14ac:dyDescent="0.25">
      <c r="A13" s="18" t="s">
        <v>223</v>
      </c>
      <c r="B13" s="175" t="s">
        <v>342</v>
      </c>
      <c r="C13" s="172" t="s">
        <v>212</v>
      </c>
      <c r="D13" s="148">
        <v>2282</v>
      </c>
      <c r="E13" s="176">
        <v>5210</v>
      </c>
      <c r="F13" s="177">
        <v>4922.2</v>
      </c>
      <c r="G13" s="177">
        <v>4922.2</v>
      </c>
      <c r="H13" s="146"/>
      <c r="I13" s="147"/>
      <c r="J13" s="174" t="s">
        <v>43</v>
      </c>
    </row>
    <row r="14" spans="1:10" ht="36.75" customHeight="1" x14ac:dyDescent="0.25">
      <c r="A14" s="18" t="s">
        <v>225</v>
      </c>
      <c r="B14" s="27" t="s">
        <v>345</v>
      </c>
      <c r="C14" s="172" t="s">
        <v>212</v>
      </c>
      <c r="D14" s="148">
        <v>2282</v>
      </c>
      <c r="E14" s="178">
        <v>110</v>
      </c>
      <c r="F14" s="178">
        <v>109.8</v>
      </c>
      <c r="G14" s="178">
        <v>109.8</v>
      </c>
      <c r="H14" s="179"/>
      <c r="I14" s="149"/>
      <c r="J14" s="180" t="s">
        <v>346</v>
      </c>
    </row>
    <row r="15" spans="1:10" ht="71.25" customHeight="1" x14ac:dyDescent="0.25">
      <c r="A15" s="18" t="s">
        <v>228</v>
      </c>
      <c r="B15" s="175" t="s">
        <v>348</v>
      </c>
      <c r="C15" s="172" t="s">
        <v>212</v>
      </c>
      <c r="D15" s="148">
        <v>2282</v>
      </c>
      <c r="E15" s="47">
        <v>460</v>
      </c>
      <c r="F15" s="17">
        <v>413.8</v>
      </c>
      <c r="G15" s="17">
        <v>413.8</v>
      </c>
      <c r="H15" s="146"/>
      <c r="I15" s="147"/>
      <c r="J15" s="174" t="s">
        <v>350</v>
      </c>
    </row>
    <row r="16" spans="1:10" ht="61.5" customHeight="1" x14ac:dyDescent="0.25">
      <c r="A16" s="18" t="s">
        <v>231</v>
      </c>
      <c r="B16" s="175" t="s">
        <v>366</v>
      </c>
      <c r="C16" s="172" t="s">
        <v>212</v>
      </c>
      <c r="D16" s="148">
        <v>2282</v>
      </c>
      <c r="E16" s="177">
        <v>890</v>
      </c>
      <c r="F16" s="177">
        <v>871.1</v>
      </c>
      <c r="G16" s="177">
        <v>871.1</v>
      </c>
      <c r="H16" s="146"/>
      <c r="I16" s="147"/>
      <c r="J16" s="174" t="s">
        <v>353</v>
      </c>
    </row>
    <row r="17" spans="1:10" ht="50.25" customHeight="1" x14ac:dyDescent="0.25">
      <c r="A17" s="18" t="s">
        <v>233</v>
      </c>
      <c r="B17" s="175" t="s">
        <v>219</v>
      </c>
      <c r="C17" s="172" t="s">
        <v>220</v>
      </c>
      <c r="D17" s="148">
        <v>2282</v>
      </c>
      <c r="E17" s="18">
        <v>105</v>
      </c>
      <c r="F17" s="18">
        <v>105</v>
      </c>
      <c r="G17" s="18">
        <v>105</v>
      </c>
      <c r="H17" s="146"/>
      <c r="I17" s="147"/>
      <c r="J17" s="174" t="s">
        <v>47</v>
      </c>
    </row>
    <row r="18" spans="1:10" ht="51" customHeight="1" x14ac:dyDescent="0.25">
      <c r="A18" s="18" t="s">
        <v>234</v>
      </c>
      <c r="B18" s="175" t="s">
        <v>273</v>
      </c>
      <c r="C18" s="87" t="s">
        <v>222</v>
      </c>
      <c r="D18" s="148">
        <v>2282</v>
      </c>
      <c r="E18" s="18">
        <v>3000</v>
      </c>
      <c r="F18" s="18">
        <v>1933.7</v>
      </c>
      <c r="G18" s="18">
        <v>1933.7</v>
      </c>
      <c r="H18" s="181">
        <v>59.9</v>
      </c>
      <c r="I18" s="147"/>
      <c r="J18" s="174" t="s">
        <v>274</v>
      </c>
    </row>
    <row r="19" spans="1:10" ht="49.5" customHeight="1" x14ac:dyDescent="0.25">
      <c r="A19" s="87" t="s">
        <v>236</v>
      </c>
      <c r="B19" s="175" t="s">
        <v>275</v>
      </c>
      <c r="C19" s="87" t="s">
        <v>222</v>
      </c>
      <c r="D19" s="148">
        <v>2282</v>
      </c>
      <c r="E19" s="18">
        <v>320</v>
      </c>
      <c r="F19" s="18">
        <v>318.5</v>
      </c>
      <c r="G19" s="18">
        <v>318.5</v>
      </c>
      <c r="H19" s="146"/>
      <c r="I19" s="18">
        <v>1.5</v>
      </c>
      <c r="J19" s="182" t="s">
        <v>60</v>
      </c>
    </row>
    <row r="20" spans="1:10" ht="75.75" customHeight="1" x14ac:dyDescent="0.25">
      <c r="A20" s="150" t="s">
        <v>239</v>
      </c>
      <c r="B20" s="183" t="s">
        <v>363</v>
      </c>
      <c r="C20" s="28" t="s">
        <v>224</v>
      </c>
      <c r="D20" s="148">
        <v>2282</v>
      </c>
      <c r="E20" s="184">
        <v>2615</v>
      </c>
      <c r="F20" s="40">
        <v>1799.5</v>
      </c>
      <c r="G20" s="40">
        <v>1799.5</v>
      </c>
      <c r="H20" s="181"/>
      <c r="I20" s="18"/>
      <c r="J20" s="185" t="s">
        <v>112</v>
      </c>
    </row>
    <row r="21" spans="1:10" ht="70.5" customHeight="1" x14ac:dyDescent="0.25">
      <c r="A21" s="150" t="s">
        <v>242</v>
      </c>
      <c r="B21" s="167" t="s">
        <v>226</v>
      </c>
      <c r="C21" s="28" t="s">
        <v>224</v>
      </c>
      <c r="D21" s="148">
        <v>2282</v>
      </c>
      <c r="E21" s="184">
        <v>4500</v>
      </c>
      <c r="F21" s="17">
        <v>3794.3</v>
      </c>
      <c r="G21" s="17">
        <v>3794.3</v>
      </c>
      <c r="H21" s="186"/>
      <c r="I21" s="151"/>
      <c r="J21" s="187" t="s">
        <v>227</v>
      </c>
    </row>
    <row r="22" spans="1:10" ht="84" customHeight="1" x14ac:dyDescent="0.25">
      <c r="A22" s="150" t="s">
        <v>246</v>
      </c>
      <c r="B22" s="168" t="s">
        <v>229</v>
      </c>
      <c r="C22" s="28" t="s">
        <v>224</v>
      </c>
      <c r="D22" s="148">
        <v>2282</v>
      </c>
      <c r="E22" s="17">
        <v>7800</v>
      </c>
      <c r="F22" s="17">
        <v>2542.6999999999998</v>
      </c>
      <c r="G22" s="17">
        <v>2542.6999999999998</v>
      </c>
      <c r="H22" s="186"/>
      <c r="I22" s="173"/>
      <c r="J22" s="187" t="s">
        <v>230</v>
      </c>
    </row>
    <row r="23" spans="1:10" ht="51" customHeight="1" x14ac:dyDescent="0.25">
      <c r="A23" s="150" t="s">
        <v>248</v>
      </c>
      <c r="B23" s="168" t="s">
        <v>232</v>
      </c>
      <c r="C23" s="28" t="s">
        <v>224</v>
      </c>
      <c r="D23" s="148">
        <v>2282</v>
      </c>
      <c r="E23" s="17">
        <v>790</v>
      </c>
      <c r="F23" s="17">
        <v>710.9</v>
      </c>
      <c r="G23" s="17">
        <v>710.9</v>
      </c>
      <c r="H23" s="186"/>
      <c r="I23" s="173"/>
      <c r="J23" s="187" t="s">
        <v>121</v>
      </c>
    </row>
    <row r="24" spans="1:10" ht="55.5" customHeight="1" x14ac:dyDescent="0.25">
      <c r="A24" s="150" t="s">
        <v>251</v>
      </c>
      <c r="B24" s="188" t="s">
        <v>364</v>
      </c>
      <c r="C24" s="28" t="s">
        <v>224</v>
      </c>
      <c r="D24" s="148">
        <v>2282</v>
      </c>
      <c r="E24" s="17">
        <v>5035</v>
      </c>
      <c r="F24" s="17">
        <v>3074.8</v>
      </c>
      <c r="G24" s="17">
        <v>3074.8</v>
      </c>
      <c r="H24" s="186"/>
      <c r="I24" s="151"/>
      <c r="J24" s="187" t="s">
        <v>124</v>
      </c>
    </row>
    <row r="25" spans="1:10" ht="51" customHeight="1" x14ac:dyDescent="0.25">
      <c r="A25" s="150" t="s">
        <v>369</v>
      </c>
      <c r="B25" s="152" t="s">
        <v>365</v>
      </c>
      <c r="C25" s="28" t="s">
        <v>224</v>
      </c>
      <c r="D25" s="148">
        <v>2282</v>
      </c>
      <c r="E25" s="184">
        <v>4165</v>
      </c>
      <c r="F25" s="17">
        <v>2924.6</v>
      </c>
      <c r="G25" s="17">
        <v>2924.6</v>
      </c>
      <c r="H25" s="186"/>
      <c r="I25" s="151"/>
      <c r="J25" s="187" t="s">
        <v>235</v>
      </c>
    </row>
    <row r="26" spans="1:10" ht="60" customHeight="1" x14ac:dyDescent="0.25">
      <c r="A26" s="150" t="s">
        <v>370</v>
      </c>
      <c r="B26" s="152" t="s">
        <v>237</v>
      </c>
      <c r="C26" s="28" t="s">
        <v>224</v>
      </c>
      <c r="D26" s="148">
        <v>2282</v>
      </c>
      <c r="E26" s="184">
        <v>4750</v>
      </c>
      <c r="F26" s="17">
        <v>2811.6</v>
      </c>
      <c r="G26" s="17">
        <v>2811.6</v>
      </c>
      <c r="H26" s="186"/>
      <c r="I26" s="151"/>
      <c r="J26" s="187" t="s">
        <v>238</v>
      </c>
    </row>
    <row r="27" spans="1:10" ht="73.5" customHeight="1" x14ac:dyDescent="0.25">
      <c r="A27" s="150" t="s">
        <v>371</v>
      </c>
      <c r="B27" s="152" t="s">
        <v>319</v>
      </c>
      <c r="C27" s="28" t="s">
        <v>318</v>
      </c>
      <c r="D27" s="148">
        <v>2282</v>
      </c>
      <c r="E27" s="17">
        <v>320</v>
      </c>
      <c r="F27" s="17">
        <v>320</v>
      </c>
      <c r="G27" s="17">
        <v>320</v>
      </c>
      <c r="H27" s="165"/>
      <c r="I27" s="151"/>
      <c r="J27" s="166" t="s">
        <v>317</v>
      </c>
    </row>
    <row r="28" spans="1:10" ht="60" customHeight="1" x14ac:dyDescent="0.25">
      <c r="A28" s="150" t="s">
        <v>372</v>
      </c>
      <c r="B28" s="152" t="s">
        <v>314</v>
      </c>
      <c r="C28" s="28" t="s">
        <v>224</v>
      </c>
      <c r="D28" s="148">
        <v>2282</v>
      </c>
      <c r="E28" s="17">
        <v>560</v>
      </c>
      <c r="F28" s="17">
        <v>530.79999999999995</v>
      </c>
      <c r="G28" s="17">
        <v>530.79999999999995</v>
      </c>
      <c r="H28" s="165"/>
      <c r="I28" s="151"/>
      <c r="J28" s="166" t="s">
        <v>315</v>
      </c>
    </row>
    <row r="29" spans="1:10" ht="57" customHeight="1" x14ac:dyDescent="0.25">
      <c r="A29" s="150" t="s">
        <v>373</v>
      </c>
      <c r="B29" s="27" t="s">
        <v>240</v>
      </c>
      <c r="C29" s="172" t="s">
        <v>241</v>
      </c>
      <c r="D29" s="148">
        <v>2282</v>
      </c>
      <c r="E29" s="189">
        <v>1105</v>
      </c>
      <c r="F29" s="47">
        <f>609.4+488.2</f>
        <v>1097.5999999999999</v>
      </c>
      <c r="G29" s="47">
        <v>1097.5999999999999</v>
      </c>
      <c r="H29" s="179"/>
      <c r="I29" s="149"/>
      <c r="J29" s="182" t="s">
        <v>148</v>
      </c>
    </row>
    <row r="30" spans="1:10" ht="57" customHeight="1" x14ac:dyDescent="0.25">
      <c r="A30" s="150" t="s">
        <v>374</v>
      </c>
      <c r="B30" s="69" t="s">
        <v>306</v>
      </c>
      <c r="C30" s="172" t="s">
        <v>241</v>
      </c>
      <c r="D30" s="148">
        <v>2282</v>
      </c>
      <c r="E30" s="190">
        <v>4000</v>
      </c>
      <c r="F30" s="190">
        <v>2885.9</v>
      </c>
      <c r="G30" s="190">
        <v>2885.9</v>
      </c>
      <c r="H30" s="191"/>
      <c r="I30" s="2"/>
      <c r="J30" s="87" t="s">
        <v>305</v>
      </c>
    </row>
    <row r="31" spans="1:10" ht="57" customHeight="1" x14ac:dyDescent="0.25">
      <c r="A31" s="150" t="s">
        <v>375</v>
      </c>
      <c r="B31" s="69" t="s">
        <v>273</v>
      </c>
      <c r="C31" s="172" t="s">
        <v>241</v>
      </c>
      <c r="D31" s="148">
        <v>2282</v>
      </c>
      <c r="E31" s="190">
        <v>1370</v>
      </c>
      <c r="F31" s="190">
        <v>599.4</v>
      </c>
      <c r="G31" s="190">
        <v>599.4</v>
      </c>
      <c r="H31" s="191"/>
      <c r="I31" s="2"/>
      <c r="J31" s="87" t="s">
        <v>307</v>
      </c>
    </row>
    <row r="32" spans="1:10" ht="67.5" customHeight="1" x14ac:dyDescent="0.25">
      <c r="A32" s="150" t="s">
        <v>376</v>
      </c>
      <c r="B32" s="171" t="s">
        <v>243</v>
      </c>
      <c r="C32" s="172" t="s">
        <v>244</v>
      </c>
      <c r="D32" s="148">
        <v>2282</v>
      </c>
      <c r="E32" s="173">
        <v>1610</v>
      </c>
      <c r="F32" s="173">
        <v>1359.2</v>
      </c>
      <c r="G32" s="173">
        <v>1024.5</v>
      </c>
      <c r="H32" s="173"/>
      <c r="I32" s="173"/>
      <c r="J32" s="174" t="s">
        <v>245</v>
      </c>
    </row>
    <row r="33" spans="1:10" ht="45" x14ac:dyDescent="0.25">
      <c r="A33" s="150" t="s">
        <v>377</v>
      </c>
      <c r="B33" s="45" t="s">
        <v>247</v>
      </c>
      <c r="C33" s="172" t="s">
        <v>302</v>
      </c>
      <c r="D33" s="148">
        <v>2282</v>
      </c>
      <c r="E33" s="153">
        <v>750</v>
      </c>
      <c r="F33" s="154">
        <v>418.4</v>
      </c>
      <c r="G33" s="154">
        <v>418</v>
      </c>
      <c r="H33" s="155"/>
      <c r="I33" s="149"/>
      <c r="J33" s="156" t="s">
        <v>65</v>
      </c>
    </row>
    <row r="34" spans="1:10" ht="45" x14ac:dyDescent="0.25">
      <c r="A34" s="150" t="s">
        <v>378</v>
      </c>
      <c r="B34" s="45" t="s">
        <v>277</v>
      </c>
      <c r="C34" s="172" t="s">
        <v>302</v>
      </c>
      <c r="D34" s="148">
        <v>2282</v>
      </c>
      <c r="E34" s="153">
        <v>490</v>
      </c>
      <c r="F34" s="154">
        <v>258.5</v>
      </c>
      <c r="G34" s="154">
        <v>258.5</v>
      </c>
      <c r="H34" s="155"/>
      <c r="I34" s="149"/>
      <c r="J34" s="156" t="s">
        <v>301</v>
      </c>
    </row>
    <row r="35" spans="1:10" ht="45" x14ac:dyDescent="0.25">
      <c r="A35" s="150" t="s">
        <v>379</v>
      </c>
      <c r="B35" s="45" t="s">
        <v>276</v>
      </c>
      <c r="C35" s="172" t="s">
        <v>302</v>
      </c>
      <c r="D35" s="148">
        <v>2282</v>
      </c>
      <c r="E35" s="153">
        <v>760</v>
      </c>
      <c r="F35" s="154">
        <v>185.5</v>
      </c>
      <c r="G35" s="154">
        <v>185.5</v>
      </c>
      <c r="H35" s="155"/>
      <c r="I35" s="149"/>
      <c r="J35" s="156" t="s">
        <v>72</v>
      </c>
    </row>
    <row r="36" spans="1:10" ht="86.25" customHeight="1" x14ac:dyDescent="0.25">
      <c r="A36" s="150" t="s">
        <v>380</v>
      </c>
      <c r="B36" s="45" t="s">
        <v>249</v>
      </c>
      <c r="C36" s="172" t="s">
        <v>250</v>
      </c>
      <c r="D36" s="148">
        <v>2282</v>
      </c>
      <c r="E36" s="153">
        <v>260</v>
      </c>
      <c r="F36" s="154">
        <v>156</v>
      </c>
      <c r="G36" s="154">
        <v>156</v>
      </c>
      <c r="H36" s="155"/>
      <c r="I36" s="149"/>
      <c r="J36" s="156" t="s">
        <v>72</v>
      </c>
    </row>
    <row r="37" spans="1:10" ht="46.5" customHeight="1" x14ac:dyDescent="0.25">
      <c r="A37" s="150" t="s">
        <v>381</v>
      </c>
      <c r="B37" s="45" t="s">
        <v>107</v>
      </c>
      <c r="C37" s="172" t="s">
        <v>252</v>
      </c>
      <c r="D37" s="148">
        <v>2282</v>
      </c>
      <c r="E37" s="153">
        <v>1100</v>
      </c>
      <c r="F37" s="154">
        <v>393</v>
      </c>
      <c r="G37" s="154">
        <v>387.8</v>
      </c>
      <c r="H37" s="155"/>
      <c r="I37" s="149"/>
      <c r="J37" s="156" t="s">
        <v>72</v>
      </c>
    </row>
    <row r="38" spans="1:10" ht="46.5" customHeight="1" x14ac:dyDescent="0.25">
      <c r="A38" s="169" t="s">
        <v>382</v>
      </c>
      <c r="B38" s="192" t="s">
        <v>367</v>
      </c>
      <c r="C38" s="170" t="s">
        <v>368</v>
      </c>
      <c r="D38" s="148">
        <v>2282</v>
      </c>
      <c r="E38" s="47">
        <v>540</v>
      </c>
      <c r="F38" s="193">
        <v>540</v>
      </c>
      <c r="G38" s="40">
        <v>534</v>
      </c>
      <c r="H38" s="194"/>
      <c r="I38" s="195"/>
      <c r="J38" s="196" t="s">
        <v>312</v>
      </c>
    </row>
    <row r="39" spans="1:10" ht="46.5" customHeight="1" x14ac:dyDescent="0.25">
      <c r="A39" s="169" t="s">
        <v>383</v>
      </c>
      <c r="B39" s="45" t="s">
        <v>396</v>
      </c>
      <c r="C39" s="170" t="s">
        <v>397</v>
      </c>
      <c r="D39" s="148">
        <v>2282</v>
      </c>
      <c r="E39" s="266">
        <v>43992</v>
      </c>
      <c r="F39" s="267">
        <v>43992</v>
      </c>
      <c r="G39" s="268">
        <v>43991.839999999997</v>
      </c>
      <c r="H39" s="155"/>
      <c r="I39" s="149"/>
      <c r="J39" s="156" t="s">
        <v>311</v>
      </c>
    </row>
    <row r="40" spans="1:10" ht="41.25" customHeight="1" x14ac:dyDescent="0.25">
      <c r="A40" s="150" t="s">
        <v>384</v>
      </c>
      <c r="B40" s="45" t="s">
        <v>278</v>
      </c>
      <c r="C40" s="172" t="s">
        <v>279</v>
      </c>
      <c r="D40" s="148">
        <v>2282</v>
      </c>
      <c r="E40" s="153">
        <v>35</v>
      </c>
      <c r="F40" s="154">
        <v>35</v>
      </c>
      <c r="G40" s="154">
        <v>35</v>
      </c>
      <c r="H40" s="155"/>
      <c r="I40" s="149"/>
      <c r="J40" s="156" t="s">
        <v>280</v>
      </c>
    </row>
    <row r="41" spans="1:10" ht="40.5" customHeight="1" x14ac:dyDescent="0.25">
      <c r="A41" s="150" t="s">
        <v>385</v>
      </c>
      <c r="B41" s="45" t="s">
        <v>283</v>
      </c>
      <c r="C41" s="197" t="s">
        <v>282</v>
      </c>
      <c r="D41" s="148">
        <v>2282</v>
      </c>
      <c r="E41" s="153">
        <v>51</v>
      </c>
      <c r="F41" s="154">
        <v>51</v>
      </c>
      <c r="G41" s="154">
        <v>51</v>
      </c>
      <c r="H41" s="155"/>
      <c r="I41" s="149"/>
      <c r="J41" s="156" t="s">
        <v>281</v>
      </c>
    </row>
    <row r="42" spans="1:10" ht="57" customHeight="1" x14ac:dyDescent="0.25">
      <c r="A42" s="150" t="s">
        <v>386</v>
      </c>
      <c r="B42" s="45" t="s">
        <v>265</v>
      </c>
      <c r="C42" s="172" t="s">
        <v>266</v>
      </c>
      <c r="D42" s="148">
        <v>2282</v>
      </c>
      <c r="E42" s="153">
        <v>600</v>
      </c>
      <c r="F42" s="154">
        <v>599</v>
      </c>
      <c r="G42" s="154">
        <v>599</v>
      </c>
      <c r="H42" s="155"/>
      <c r="I42" s="149">
        <v>1</v>
      </c>
      <c r="J42" s="156" t="s">
        <v>264</v>
      </c>
    </row>
    <row r="43" spans="1:10" ht="57" customHeight="1" x14ac:dyDescent="0.25">
      <c r="A43" s="150" t="s">
        <v>387</v>
      </c>
      <c r="B43" s="45" t="s">
        <v>268</v>
      </c>
      <c r="C43" s="172" t="s">
        <v>267</v>
      </c>
      <c r="D43" s="148">
        <v>2282</v>
      </c>
      <c r="E43" s="153">
        <v>1300</v>
      </c>
      <c r="F43" s="154">
        <v>1215</v>
      </c>
      <c r="G43" s="154">
        <v>1215</v>
      </c>
      <c r="H43" s="155"/>
      <c r="I43" s="149"/>
      <c r="J43" s="156" t="s">
        <v>269</v>
      </c>
    </row>
    <row r="44" spans="1:10" ht="45" customHeight="1" x14ac:dyDescent="0.25">
      <c r="A44" s="150" t="s">
        <v>388</v>
      </c>
      <c r="B44" s="45" t="s">
        <v>271</v>
      </c>
      <c r="C44" s="87" t="s">
        <v>222</v>
      </c>
      <c r="D44" s="148">
        <v>2282</v>
      </c>
      <c r="E44" s="153">
        <v>2624.2</v>
      </c>
      <c r="F44" s="154">
        <v>2624.2</v>
      </c>
      <c r="G44" s="154">
        <v>2624.2</v>
      </c>
      <c r="H44" s="155"/>
      <c r="I44" s="149"/>
      <c r="J44" s="156" t="s">
        <v>270</v>
      </c>
    </row>
    <row r="45" spans="1:10" ht="45" customHeight="1" x14ac:dyDescent="0.25">
      <c r="A45" s="150" t="s">
        <v>389</v>
      </c>
      <c r="B45" s="45" t="s">
        <v>285</v>
      </c>
      <c r="C45" s="172" t="s">
        <v>244</v>
      </c>
      <c r="D45" s="148">
        <v>2282</v>
      </c>
      <c r="E45" s="153">
        <v>7000</v>
      </c>
      <c r="F45" s="154">
        <v>1799.5</v>
      </c>
      <c r="G45" s="154">
        <v>1799.5</v>
      </c>
      <c r="H45" s="155"/>
      <c r="I45" s="149"/>
      <c r="J45" s="156" t="s">
        <v>284</v>
      </c>
    </row>
    <row r="46" spans="1:10" ht="45" customHeight="1" x14ac:dyDescent="0.25">
      <c r="A46" s="150" t="s">
        <v>390</v>
      </c>
      <c r="B46" s="45" t="s">
        <v>289</v>
      </c>
      <c r="C46" s="172" t="s">
        <v>286</v>
      </c>
      <c r="D46" s="148">
        <v>2282</v>
      </c>
      <c r="E46" s="153">
        <v>564</v>
      </c>
      <c r="F46" s="154">
        <v>564</v>
      </c>
      <c r="G46" s="154">
        <v>564</v>
      </c>
      <c r="H46" s="155"/>
      <c r="I46" s="149"/>
      <c r="J46" s="198" t="s">
        <v>321</v>
      </c>
    </row>
    <row r="47" spans="1:10" ht="57" customHeight="1" x14ac:dyDescent="0.25">
      <c r="A47" s="150" t="s">
        <v>391</v>
      </c>
      <c r="B47" s="45" t="s">
        <v>287</v>
      </c>
      <c r="C47" s="172" t="s">
        <v>286</v>
      </c>
      <c r="D47" s="148">
        <v>2282</v>
      </c>
      <c r="E47" s="153">
        <v>6530</v>
      </c>
      <c r="F47" s="154">
        <v>6530</v>
      </c>
      <c r="G47" s="154">
        <v>6530</v>
      </c>
      <c r="H47" s="155"/>
      <c r="I47" s="149"/>
      <c r="J47" s="198" t="s">
        <v>322</v>
      </c>
    </row>
    <row r="48" spans="1:10" ht="57" customHeight="1" x14ac:dyDescent="0.25">
      <c r="A48" s="150" t="s">
        <v>392</v>
      </c>
      <c r="B48" s="45" t="s">
        <v>288</v>
      </c>
      <c r="C48" s="172" t="s">
        <v>286</v>
      </c>
      <c r="D48" s="148">
        <v>2282</v>
      </c>
      <c r="E48" s="153">
        <v>506</v>
      </c>
      <c r="F48" s="154">
        <v>506</v>
      </c>
      <c r="G48" s="154">
        <v>506</v>
      </c>
      <c r="H48" s="155"/>
      <c r="I48" s="149"/>
      <c r="J48" s="198" t="s">
        <v>323</v>
      </c>
    </row>
    <row r="49" spans="1:10" ht="150" customHeight="1" x14ac:dyDescent="0.25">
      <c r="A49" s="150" t="s">
        <v>393</v>
      </c>
      <c r="B49" s="45" t="s">
        <v>290</v>
      </c>
      <c r="C49" s="172" t="s">
        <v>291</v>
      </c>
      <c r="D49" s="148">
        <v>2282</v>
      </c>
      <c r="E49" s="153">
        <v>16390</v>
      </c>
      <c r="F49" s="154">
        <v>13988.8</v>
      </c>
      <c r="G49" s="154">
        <v>13988.8</v>
      </c>
      <c r="H49" s="155"/>
      <c r="I49" s="149"/>
      <c r="J49" s="156" t="s">
        <v>292</v>
      </c>
    </row>
    <row r="50" spans="1:10" ht="57" customHeight="1" x14ac:dyDescent="0.25">
      <c r="A50" s="150" t="s">
        <v>394</v>
      </c>
      <c r="B50" s="199" t="s">
        <v>296</v>
      </c>
      <c r="C50" s="172" t="s">
        <v>252</v>
      </c>
      <c r="D50" s="148">
        <v>2282</v>
      </c>
      <c r="E50" s="153">
        <v>377.34</v>
      </c>
      <c r="F50" s="153">
        <v>377.34</v>
      </c>
      <c r="G50" s="153">
        <v>377.34</v>
      </c>
      <c r="H50" s="200"/>
      <c r="I50" s="87"/>
      <c r="J50" s="87" t="s">
        <v>293</v>
      </c>
    </row>
    <row r="51" spans="1:10" ht="57" customHeight="1" x14ac:dyDescent="0.25">
      <c r="A51" s="150" t="s">
        <v>398</v>
      </c>
      <c r="B51" s="199" t="s">
        <v>297</v>
      </c>
      <c r="C51" s="172" t="s">
        <v>252</v>
      </c>
      <c r="D51" s="148">
        <v>2282</v>
      </c>
      <c r="E51" s="153">
        <v>1150</v>
      </c>
      <c r="F51" s="153">
        <v>1150</v>
      </c>
      <c r="G51" s="153">
        <v>1150</v>
      </c>
      <c r="H51" s="200"/>
      <c r="I51" s="87"/>
      <c r="J51" s="87" t="s">
        <v>298</v>
      </c>
    </row>
    <row r="52" spans="1:10" x14ac:dyDescent="0.25">
      <c r="A52" s="157"/>
      <c r="B52" s="11" t="s">
        <v>253</v>
      </c>
      <c r="C52" s="157"/>
      <c r="D52" s="11"/>
      <c r="E52" s="127">
        <f>SUM(E7:E51)</f>
        <v>145738.04</v>
      </c>
      <c r="F52" s="127">
        <f>SUM(F7:F51)</f>
        <v>114190.94</v>
      </c>
      <c r="G52" s="127">
        <f>SUM(G7:G51)</f>
        <v>113826.88</v>
      </c>
      <c r="H52" s="127">
        <f>SUM(H7:H51)</f>
        <v>157.69999999999999</v>
      </c>
      <c r="I52" s="158">
        <f>SUM(I7:I51)</f>
        <v>2.5</v>
      </c>
      <c r="J52" s="157"/>
    </row>
    <row r="53" spans="1:10" x14ac:dyDescent="0.25">
      <c r="I53" s="159"/>
    </row>
    <row r="54" spans="1:10" x14ac:dyDescent="0.25">
      <c r="I54" s="159"/>
    </row>
    <row r="55" spans="1:10" ht="15.75" x14ac:dyDescent="0.25">
      <c r="B55" s="160" t="s">
        <v>254</v>
      </c>
      <c r="C55" s="160"/>
      <c r="D55" s="160"/>
      <c r="E55" s="160"/>
      <c r="F55" s="160"/>
      <c r="G55" s="160"/>
      <c r="H55" s="160"/>
      <c r="I55" s="161"/>
    </row>
  </sheetData>
  <mergeCells count="2">
    <mergeCell ref="H2:I2"/>
    <mergeCell ref="A4:J4"/>
  </mergeCells>
  <pageMargins left="0.19685039370078741" right="0.19685039370078741" top="0.19685039370078741" bottom="0.1968503937007874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1"/>
  <sheetViews>
    <sheetView tabSelected="1" topLeftCell="A106" workbookViewId="0">
      <selection activeCell="G118" sqref="G118"/>
    </sheetView>
  </sheetViews>
  <sheetFormatPr defaultRowHeight="15" x14ac:dyDescent="0.25"/>
  <cols>
    <col min="1" max="1" width="6.42578125" customWidth="1"/>
    <col min="2" max="2" width="27.140625" customWidth="1"/>
    <col min="3" max="3" width="8" customWidth="1"/>
    <col min="4" max="4" width="8.7109375" customWidth="1"/>
    <col min="5" max="5" width="9.42578125" customWidth="1"/>
    <col min="6" max="6" width="10.140625" customWidth="1"/>
    <col min="7" max="7" width="9.85546875" customWidth="1"/>
    <col min="8" max="8" width="7.7109375" customWidth="1"/>
    <col min="9" max="9" width="7.85546875" customWidth="1"/>
    <col min="10" max="10" width="10.140625" customWidth="1"/>
    <col min="11" max="11" width="29.7109375" customWidth="1"/>
    <col min="12" max="12" width="8.5703125" customWidth="1"/>
  </cols>
  <sheetData>
    <row r="2" spans="1:12" ht="18.75" x14ac:dyDescent="0.25">
      <c r="A2" s="261" t="s">
        <v>202</v>
      </c>
      <c r="B2" s="261"/>
      <c r="C2" s="261"/>
      <c r="D2" s="261"/>
      <c r="E2" s="261"/>
      <c r="F2" s="261"/>
      <c r="G2" s="261"/>
      <c r="H2" s="261"/>
      <c r="I2" s="261"/>
      <c r="J2" s="261"/>
      <c r="K2" s="261"/>
      <c r="L2" s="261"/>
    </row>
    <row r="3" spans="1:12" ht="18.75" x14ac:dyDescent="0.25">
      <c r="A3" s="262" t="s">
        <v>0</v>
      </c>
      <c r="B3" s="262"/>
      <c r="C3" s="262"/>
      <c r="D3" s="262"/>
      <c r="E3" s="262"/>
      <c r="F3" s="262"/>
      <c r="G3" s="262"/>
      <c r="H3" s="262"/>
      <c r="I3" s="262"/>
      <c r="J3" s="262"/>
      <c r="K3" s="262"/>
      <c r="L3" s="1"/>
    </row>
    <row r="4" spans="1:12" ht="15.75" x14ac:dyDescent="0.25">
      <c r="A4" s="263" t="s">
        <v>1</v>
      </c>
      <c r="B4" s="264"/>
      <c r="C4" s="264"/>
      <c r="D4" s="264"/>
      <c r="E4" s="264"/>
      <c r="F4" s="264"/>
      <c r="G4" s="264"/>
      <c r="H4" s="264"/>
      <c r="I4" s="264"/>
      <c r="J4" s="264"/>
      <c r="K4" s="264"/>
      <c r="L4" s="264"/>
    </row>
    <row r="5" spans="1:12" x14ac:dyDescent="0.25">
      <c r="A5" s="265" t="s">
        <v>257</v>
      </c>
      <c r="B5" s="265"/>
      <c r="C5" s="265"/>
      <c r="D5" s="265"/>
      <c r="E5" s="265"/>
      <c r="F5" s="265"/>
      <c r="G5" s="265"/>
      <c r="H5" s="265"/>
      <c r="I5" s="265"/>
      <c r="J5" s="265"/>
      <c r="K5" s="265"/>
      <c r="L5" s="265"/>
    </row>
    <row r="6" spans="1:12" x14ac:dyDescent="0.25">
      <c r="A6" s="265" t="s">
        <v>256</v>
      </c>
      <c r="B6" s="265"/>
      <c r="C6" s="265"/>
      <c r="D6" s="265"/>
      <c r="E6" s="265"/>
      <c r="F6" s="265"/>
      <c r="G6" s="265"/>
      <c r="H6" s="265"/>
      <c r="I6" s="265"/>
      <c r="J6" s="265"/>
      <c r="K6" s="265"/>
      <c r="L6" s="265"/>
    </row>
    <row r="7" spans="1:12" x14ac:dyDescent="0.25">
      <c r="A7" s="260" t="s">
        <v>255</v>
      </c>
      <c r="B7" s="260"/>
      <c r="C7" s="260"/>
      <c r="D7" s="260"/>
      <c r="E7" s="260"/>
      <c r="F7" s="260"/>
      <c r="G7" s="260"/>
      <c r="H7" s="260"/>
      <c r="I7" s="260"/>
      <c r="J7" s="260"/>
      <c r="K7" s="260"/>
      <c r="L7" s="260"/>
    </row>
    <row r="8" spans="1:12" ht="58.5" customHeight="1" x14ac:dyDescent="0.25">
      <c r="A8" s="252" t="s">
        <v>2</v>
      </c>
      <c r="B8" s="252"/>
      <c r="C8" s="252"/>
      <c r="D8" s="252"/>
      <c r="E8" s="252"/>
      <c r="F8" s="252"/>
      <c r="G8" s="252"/>
      <c r="H8" s="252"/>
      <c r="I8" s="252"/>
      <c r="J8" s="252"/>
      <c r="K8" s="252"/>
      <c r="L8" s="252"/>
    </row>
    <row r="9" spans="1:12" ht="108" customHeight="1" x14ac:dyDescent="0.25">
      <c r="A9" s="252" t="s">
        <v>3</v>
      </c>
      <c r="B9" s="252"/>
      <c r="C9" s="252"/>
      <c r="D9" s="252"/>
      <c r="E9" s="252"/>
      <c r="F9" s="252"/>
      <c r="G9" s="252"/>
      <c r="H9" s="252"/>
      <c r="I9" s="252"/>
      <c r="J9" s="252"/>
      <c r="K9" s="252"/>
      <c r="L9" s="252"/>
    </row>
    <row r="10" spans="1:12" ht="15.75" x14ac:dyDescent="0.25">
      <c r="A10" s="253" t="s">
        <v>4</v>
      </c>
      <c r="B10" s="253"/>
      <c r="C10" s="253"/>
      <c r="D10" s="253"/>
      <c r="E10" s="253"/>
      <c r="F10" s="253"/>
      <c r="G10" s="253"/>
      <c r="H10" s="253"/>
      <c r="I10" s="253"/>
      <c r="J10" s="253"/>
      <c r="K10" s="253"/>
      <c r="L10" s="253"/>
    </row>
    <row r="11" spans="1:12" ht="225.75" customHeight="1" x14ac:dyDescent="0.25">
      <c r="A11" s="2" t="s">
        <v>5</v>
      </c>
      <c r="B11" s="3" t="s">
        <v>6</v>
      </c>
      <c r="C11" s="2" t="s">
        <v>7</v>
      </c>
      <c r="D11" s="2" t="s">
        <v>8</v>
      </c>
      <c r="E11" s="4" t="s">
        <v>9</v>
      </c>
      <c r="F11" s="4" t="s">
        <v>200</v>
      </c>
      <c r="G11" s="5" t="s">
        <v>201</v>
      </c>
      <c r="H11" s="6" t="s">
        <v>10</v>
      </c>
      <c r="I11" s="6" t="s">
        <v>11</v>
      </c>
      <c r="J11" s="2" t="s">
        <v>12</v>
      </c>
      <c r="K11" s="7" t="s">
        <v>13</v>
      </c>
      <c r="L11" s="8" t="s">
        <v>14</v>
      </c>
    </row>
    <row r="12" spans="1:12" ht="15.75" x14ac:dyDescent="0.25">
      <c r="A12" s="9"/>
      <c r="B12" s="230" t="s">
        <v>15</v>
      </c>
      <c r="C12" s="254"/>
      <c r="D12" s="254"/>
      <c r="E12" s="254"/>
      <c r="F12" s="254"/>
      <c r="G12" s="254"/>
      <c r="H12" s="254"/>
      <c r="I12" s="254"/>
      <c r="J12" s="254"/>
      <c r="K12" s="255"/>
      <c r="L12" s="10"/>
    </row>
    <row r="13" spans="1:12" x14ac:dyDescent="0.25">
      <c r="A13" s="11"/>
      <c r="B13" s="246" t="s">
        <v>16</v>
      </c>
      <c r="C13" s="256"/>
      <c r="D13" s="256"/>
      <c r="E13" s="256"/>
      <c r="F13" s="256"/>
      <c r="G13" s="256"/>
      <c r="H13" s="256"/>
      <c r="I13" s="256"/>
      <c r="J13" s="256"/>
      <c r="K13" s="257"/>
      <c r="L13" s="12"/>
    </row>
    <row r="14" spans="1:12" ht="103.5" customHeight="1" x14ac:dyDescent="0.25">
      <c r="A14" s="13" t="s">
        <v>17</v>
      </c>
      <c r="B14" s="14" t="s">
        <v>18</v>
      </c>
      <c r="C14" s="15">
        <v>2282</v>
      </c>
      <c r="D14" s="16" t="s">
        <v>19</v>
      </c>
      <c r="E14" s="17">
        <v>0</v>
      </c>
      <c r="F14" s="17">
        <v>0</v>
      </c>
      <c r="G14" s="17">
        <v>0</v>
      </c>
      <c r="H14" s="18"/>
      <c r="I14" s="19"/>
      <c r="J14" s="20"/>
      <c r="K14" s="21"/>
      <c r="L14" s="22"/>
    </row>
    <row r="15" spans="1:12" ht="65.25" customHeight="1" x14ac:dyDescent="0.25">
      <c r="A15" s="13" t="s">
        <v>20</v>
      </c>
      <c r="B15" s="23" t="s">
        <v>21</v>
      </c>
      <c r="C15" s="24">
        <v>2282</v>
      </c>
      <c r="D15" s="25" t="s">
        <v>22</v>
      </c>
      <c r="E15" s="17">
        <v>0</v>
      </c>
      <c r="F15" s="17">
        <v>0</v>
      </c>
      <c r="G15" s="17">
        <v>0</v>
      </c>
      <c r="H15" s="26"/>
      <c r="I15" s="26"/>
      <c r="J15" s="27"/>
      <c r="K15" s="27"/>
      <c r="L15" s="28"/>
    </row>
    <row r="16" spans="1:12" x14ac:dyDescent="0.25">
      <c r="A16" s="29"/>
      <c r="B16" s="222" t="s">
        <v>23</v>
      </c>
      <c r="C16" s="258"/>
      <c r="D16" s="258"/>
      <c r="E16" s="258"/>
      <c r="F16" s="258"/>
      <c r="G16" s="258"/>
      <c r="H16" s="258"/>
      <c r="I16" s="258"/>
      <c r="J16" s="258"/>
      <c r="K16" s="259"/>
      <c r="L16" s="30"/>
    </row>
    <row r="17" spans="1:12" ht="99" customHeight="1" x14ac:dyDescent="0.25">
      <c r="A17" s="13" t="s">
        <v>24</v>
      </c>
      <c r="B17" s="31" t="s">
        <v>25</v>
      </c>
      <c r="C17" s="32">
        <v>2282</v>
      </c>
      <c r="D17" s="202" t="s">
        <v>22</v>
      </c>
      <c r="E17" s="17">
        <v>2146</v>
      </c>
      <c r="F17" s="17">
        <v>623.1</v>
      </c>
      <c r="G17" s="17">
        <v>623.1</v>
      </c>
      <c r="H17" s="17"/>
      <c r="I17" s="17"/>
      <c r="J17" s="33" t="s">
        <v>26</v>
      </c>
      <c r="K17" s="21" t="s">
        <v>324</v>
      </c>
      <c r="L17" s="34" t="s">
        <v>27</v>
      </c>
    </row>
    <row r="18" spans="1:12" x14ac:dyDescent="0.25">
      <c r="A18" s="35"/>
      <c r="B18" s="246" t="s">
        <v>28</v>
      </c>
      <c r="C18" s="247"/>
      <c r="D18" s="247"/>
      <c r="E18" s="247"/>
      <c r="F18" s="247"/>
      <c r="G18" s="247"/>
      <c r="H18" s="247"/>
      <c r="I18" s="247"/>
      <c r="J18" s="247"/>
      <c r="K18" s="248"/>
      <c r="L18" s="36"/>
    </row>
    <row r="19" spans="1:12" ht="189.75" customHeight="1" x14ac:dyDescent="0.25">
      <c r="A19" s="13" t="s">
        <v>29</v>
      </c>
      <c r="B19" s="203" t="s">
        <v>30</v>
      </c>
      <c r="C19" s="32">
        <v>2282</v>
      </c>
      <c r="D19" s="25" t="s">
        <v>22</v>
      </c>
      <c r="E19" s="17">
        <v>3220</v>
      </c>
      <c r="F19" s="17">
        <v>2381.5</v>
      </c>
      <c r="G19" s="17">
        <v>2046.8</v>
      </c>
      <c r="H19" s="37"/>
      <c r="I19" s="204"/>
      <c r="J19" s="38" t="s">
        <v>327</v>
      </c>
      <c r="K19" s="38" t="s">
        <v>326</v>
      </c>
      <c r="L19" s="39"/>
    </row>
    <row r="20" spans="1:12" x14ac:dyDescent="0.25">
      <c r="A20" s="35"/>
      <c r="B20" s="246" t="s">
        <v>31</v>
      </c>
      <c r="C20" s="247"/>
      <c r="D20" s="247"/>
      <c r="E20" s="247"/>
      <c r="F20" s="247"/>
      <c r="G20" s="247"/>
      <c r="H20" s="247"/>
      <c r="I20" s="247"/>
      <c r="J20" s="247"/>
      <c r="K20" s="248"/>
      <c r="L20" s="36"/>
    </row>
    <row r="21" spans="1:12" ht="127.5" x14ac:dyDescent="0.25">
      <c r="A21" s="13" t="s">
        <v>32</v>
      </c>
      <c r="B21" s="31" t="s">
        <v>33</v>
      </c>
      <c r="C21" s="32">
        <v>2282</v>
      </c>
      <c r="D21" s="25" t="s">
        <v>22</v>
      </c>
      <c r="E21" s="17">
        <v>855</v>
      </c>
      <c r="F21" s="40">
        <v>796.6</v>
      </c>
      <c r="G21" s="17">
        <v>796.6</v>
      </c>
      <c r="H21" s="41"/>
      <c r="I21" s="17"/>
      <c r="J21" s="20" t="s">
        <v>328</v>
      </c>
      <c r="K21" s="42" t="s">
        <v>335</v>
      </c>
      <c r="L21" s="36"/>
    </row>
    <row r="22" spans="1:12" x14ac:dyDescent="0.25">
      <c r="A22" s="35"/>
      <c r="B22" s="246" t="s">
        <v>34</v>
      </c>
      <c r="C22" s="247"/>
      <c r="D22" s="247"/>
      <c r="E22" s="247"/>
      <c r="F22" s="247"/>
      <c r="G22" s="247"/>
      <c r="H22" s="247"/>
      <c r="I22" s="247"/>
      <c r="J22" s="247"/>
      <c r="K22" s="248"/>
      <c r="L22" s="36"/>
    </row>
    <row r="23" spans="1:12" ht="95.25" customHeight="1" x14ac:dyDescent="0.25">
      <c r="A23" s="13" t="s">
        <v>35</v>
      </c>
      <c r="B23" s="31" t="s">
        <v>36</v>
      </c>
      <c r="C23" s="32">
        <v>2282</v>
      </c>
      <c r="D23" s="27" t="s">
        <v>22</v>
      </c>
      <c r="E23" s="43">
        <v>480</v>
      </c>
      <c r="F23" s="17">
        <v>442.2</v>
      </c>
      <c r="G23" s="17">
        <v>442.2</v>
      </c>
      <c r="H23" s="43"/>
      <c r="I23" s="44"/>
      <c r="J23" s="45" t="s">
        <v>333</v>
      </c>
      <c r="K23" s="42" t="s">
        <v>334</v>
      </c>
      <c r="L23" s="36"/>
    </row>
    <row r="24" spans="1:12" x14ac:dyDescent="0.25">
      <c r="A24" s="35"/>
      <c r="B24" s="246" t="s">
        <v>37</v>
      </c>
      <c r="C24" s="247"/>
      <c r="D24" s="247"/>
      <c r="E24" s="247"/>
      <c r="F24" s="247"/>
      <c r="G24" s="247"/>
      <c r="H24" s="247"/>
      <c r="I24" s="247"/>
      <c r="J24" s="247"/>
      <c r="K24" s="248"/>
      <c r="L24" s="36"/>
    </row>
    <row r="25" spans="1:12" ht="218.25" customHeight="1" x14ac:dyDescent="0.25">
      <c r="A25" s="13" t="s">
        <v>38</v>
      </c>
      <c r="B25" s="31" t="s">
        <v>39</v>
      </c>
      <c r="C25" s="32">
        <v>2282</v>
      </c>
      <c r="D25" s="27" t="s">
        <v>22</v>
      </c>
      <c r="E25" s="43">
        <v>6125</v>
      </c>
      <c r="F25" s="17">
        <v>2526</v>
      </c>
      <c r="G25" s="17">
        <v>2508.4</v>
      </c>
      <c r="H25" s="201"/>
      <c r="I25" s="46"/>
      <c r="J25" s="38" t="s">
        <v>338</v>
      </c>
      <c r="K25" s="42" t="s">
        <v>337</v>
      </c>
      <c r="L25" s="36"/>
    </row>
    <row r="26" spans="1:12" x14ac:dyDescent="0.25">
      <c r="A26" s="35"/>
      <c r="B26" s="246" t="s">
        <v>40</v>
      </c>
      <c r="C26" s="247"/>
      <c r="D26" s="247"/>
      <c r="E26" s="247"/>
      <c r="F26" s="247"/>
      <c r="G26" s="247"/>
      <c r="H26" s="247"/>
      <c r="I26" s="247"/>
      <c r="J26" s="247"/>
      <c r="K26" s="248"/>
      <c r="L26" s="36"/>
    </row>
    <row r="27" spans="1:12" ht="110.25" customHeight="1" x14ac:dyDescent="0.25">
      <c r="A27" s="13" t="s">
        <v>41</v>
      </c>
      <c r="B27" s="31" t="s">
        <v>42</v>
      </c>
      <c r="C27" s="32">
        <v>2282</v>
      </c>
      <c r="D27" s="27" t="s">
        <v>22</v>
      </c>
      <c r="E27" s="47">
        <v>5210</v>
      </c>
      <c r="F27" s="17">
        <v>4922.2</v>
      </c>
      <c r="G27" s="17">
        <v>4922.2</v>
      </c>
      <c r="H27" s="48"/>
      <c r="I27" s="48"/>
      <c r="J27" s="38" t="s">
        <v>43</v>
      </c>
      <c r="K27" s="205" t="s">
        <v>341</v>
      </c>
      <c r="L27" s="36"/>
    </row>
    <row r="28" spans="1:12" x14ac:dyDescent="0.25">
      <c r="A28" s="35"/>
      <c r="B28" s="246" t="s">
        <v>44</v>
      </c>
      <c r="C28" s="247"/>
      <c r="D28" s="247"/>
      <c r="E28" s="247"/>
      <c r="F28" s="247"/>
      <c r="G28" s="247"/>
      <c r="H28" s="247"/>
      <c r="I28" s="247"/>
      <c r="J28" s="247"/>
      <c r="K28" s="248"/>
      <c r="L28" s="36"/>
    </row>
    <row r="29" spans="1:12" ht="76.5" customHeight="1" x14ac:dyDescent="0.25">
      <c r="A29" s="13" t="s">
        <v>45</v>
      </c>
      <c r="B29" s="31" t="s">
        <v>46</v>
      </c>
      <c r="C29" s="32">
        <v>2282</v>
      </c>
      <c r="D29" s="27" t="s">
        <v>22</v>
      </c>
      <c r="E29" s="47">
        <v>215</v>
      </c>
      <c r="F29" s="17">
        <v>214.8</v>
      </c>
      <c r="G29" s="17">
        <v>214.8</v>
      </c>
      <c r="H29" s="206"/>
      <c r="I29" s="48"/>
      <c r="J29" s="49" t="s">
        <v>344</v>
      </c>
      <c r="K29" s="42" t="s">
        <v>343</v>
      </c>
      <c r="L29" s="36"/>
    </row>
    <row r="30" spans="1:12" x14ac:dyDescent="0.25">
      <c r="A30" s="35"/>
      <c r="B30" s="246" t="s">
        <v>48</v>
      </c>
      <c r="C30" s="247"/>
      <c r="D30" s="247"/>
      <c r="E30" s="247"/>
      <c r="F30" s="247"/>
      <c r="G30" s="247"/>
      <c r="H30" s="247"/>
      <c r="I30" s="247"/>
      <c r="J30" s="247"/>
      <c r="K30" s="248"/>
      <c r="L30" s="36"/>
    </row>
    <row r="31" spans="1:12" ht="207" customHeight="1" x14ac:dyDescent="0.25">
      <c r="A31" s="13" t="s">
        <v>49</v>
      </c>
      <c r="B31" s="31" t="s">
        <v>50</v>
      </c>
      <c r="C31" s="32">
        <v>2282</v>
      </c>
      <c r="D31" s="27" t="s">
        <v>22</v>
      </c>
      <c r="E31" s="47">
        <v>460</v>
      </c>
      <c r="F31" s="17">
        <v>413.8</v>
      </c>
      <c r="G31" s="17">
        <v>413.8</v>
      </c>
      <c r="H31" s="50"/>
      <c r="I31" s="48"/>
      <c r="J31" s="207" t="s">
        <v>347</v>
      </c>
      <c r="K31" s="205" t="s">
        <v>349</v>
      </c>
      <c r="L31" s="36"/>
    </row>
    <row r="32" spans="1:12" x14ac:dyDescent="0.25">
      <c r="A32" s="13"/>
      <c r="B32" s="249" t="s">
        <v>51</v>
      </c>
      <c r="C32" s="250"/>
      <c r="D32" s="250"/>
      <c r="E32" s="250"/>
      <c r="F32" s="250"/>
      <c r="G32" s="250"/>
      <c r="H32" s="250"/>
      <c r="I32" s="250"/>
      <c r="J32" s="250"/>
      <c r="K32" s="251"/>
      <c r="L32" s="36"/>
    </row>
    <row r="33" spans="1:12" ht="66" customHeight="1" x14ac:dyDescent="0.25">
      <c r="A33" s="51" t="s">
        <v>52</v>
      </c>
      <c r="B33" s="31" t="s">
        <v>53</v>
      </c>
      <c r="C33" s="24">
        <v>2282</v>
      </c>
      <c r="D33" s="27" t="s">
        <v>22</v>
      </c>
      <c r="E33" s="17">
        <v>0</v>
      </c>
      <c r="F33" s="17">
        <v>0</v>
      </c>
      <c r="G33" s="17"/>
      <c r="H33" s="65"/>
      <c r="I33" s="65"/>
      <c r="J33" s="21"/>
      <c r="K33" s="21"/>
      <c r="L33" s="30"/>
    </row>
    <row r="34" spans="1:12" x14ac:dyDescent="0.25">
      <c r="A34" s="13"/>
      <c r="B34" s="249" t="s">
        <v>54</v>
      </c>
      <c r="C34" s="250"/>
      <c r="D34" s="250"/>
      <c r="E34" s="250"/>
      <c r="F34" s="250"/>
      <c r="G34" s="250"/>
      <c r="H34" s="250"/>
      <c r="I34" s="250"/>
      <c r="J34" s="250"/>
      <c r="K34" s="251"/>
      <c r="L34" s="36"/>
    </row>
    <row r="35" spans="1:12" ht="192.75" customHeight="1" x14ac:dyDescent="0.25">
      <c r="A35" s="51" t="s">
        <v>55</v>
      </c>
      <c r="B35" s="31" t="s">
        <v>56</v>
      </c>
      <c r="C35" s="24">
        <v>2282</v>
      </c>
      <c r="D35" s="27" t="s">
        <v>22</v>
      </c>
      <c r="E35" s="47">
        <v>890</v>
      </c>
      <c r="F35" s="17">
        <v>871.1</v>
      </c>
      <c r="G35" s="17">
        <v>871.1</v>
      </c>
      <c r="H35" s="201"/>
      <c r="I35" s="48"/>
      <c r="J35" s="49" t="s">
        <v>351</v>
      </c>
      <c r="K35" s="208" t="s">
        <v>352</v>
      </c>
      <c r="L35" s="36"/>
    </row>
    <row r="36" spans="1:12" ht="32.25" customHeight="1" x14ac:dyDescent="0.25">
      <c r="A36" s="35"/>
      <c r="B36" s="246" t="s">
        <v>57</v>
      </c>
      <c r="C36" s="247"/>
      <c r="D36" s="247"/>
      <c r="E36" s="247"/>
      <c r="F36" s="247"/>
      <c r="G36" s="247"/>
      <c r="H36" s="247"/>
      <c r="I36" s="247"/>
      <c r="J36" s="247"/>
      <c r="K36" s="248"/>
      <c r="L36" s="36"/>
    </row>
    <row r="37" spans="1:12" ht="131.25" customHeight="1" x14ac:dyDescent="0.25">
      <c r="A37" s="51" t="s">
        <v>58</v>
      </c>
      <c r="B37" s="31" t="s">
        <v>59</v>
      </c>
      <c r="C37" s="32">
        <v>2282</v>
      </c>
      <c r="D37" s="27" t="s">
        <v>22</v>
      </c>
      <c r="E37" s="209">
        <v>320</v>
      </c>
      <c r="F37" s="209">
        <v>318.5</v>
      </c>
      <c r="G37" s="209">
        <v>318.5</v>
      </c>
      <c r="H37" s="201">
        <v>1.5</v>
      </c>
      <c r="I37" s="48"/>
      <c r="J37" s="38" t="s">
        <v>60</v>
      </c>
      <c r="K37" s="205" t="s">
        <v>61</v>
      </c>
      <c r="L37" s="36"/>
    </row>
    <row r="38" spans="1:12" x14ac:dyDescent="0.25">
      <c r="A38" s="35"/>
      <c r="B38" s="246" t="s">
        <v>62</v>
      </c>
      <c r="C38" s="247"/>
      <c r="D38" s="247"/>
      <c r="E38" s="247"/>
      <c r="F38" s="247"/>
      <c r="G38" s="247"/>
      <c r="H38" s="247"/>
      <c r="I38" s="247"/>
      <c r="J38" s="247"/>
      <c r="K38" s="248"/>
      <c r="L38" s="36"/>
    </row>
    <row r="39" spans="1:12" ht="165.75" customHeight="1" x14ac:dyDescent="0.25">
      <c r="A39" s="51" t="s">
        <v>63</v>
      </c>
      <c r="B39" s="31" t="s">
        <v>64</v>
      </c>
      <c r="C39" s="32">
        <v>2282</v>
      </c>
      <c r="D39" s="27" t="s">
        <v>22</v>
      </c>
      <c r="E39" s="54">
        <v>750</v>
      </c>
      <c r="F39" s="40">
        <v>418.4</v>
      </c>
      <c r="G39" s="40">
        <v>418</v>
      </c>
      <c r="H39" s="55"/>
      <c r="I39" s="46"/>
      <c r="J39" s="38" t="s">
        <v>65</v>
      </c>
      <c r="K39" s="38" t="s">
        <v>299</v>
      </c>
      <c r="L39" s="36"/>
    </row>
    <row r="40" spans="1:12" ht="114" customHeight="1" x14ac:dyDescent="0.25">
      <c r="A40" s="51" t="s">
        <v>66</v>
      </c>
      <c r="B40" s="31" t="s">
        <v>67</v>
      </c>
      <c r="C40" s="32">
        <v>2282</v>
      </c>
      <c r="D40" s="27" t="s">
        <v>22</v>
      </c>
      <c r="E40" s="40">
        <v>490</v>
      </c>
      <c r="F40" s="40">
        <v>258.5</v>
      </c>
      <c r="G40" s="40">
        <v>258.5</v>
      </c>
      <c r="H40" s="46"/>
      <c r="I40" s="48"/>
      <c r="J40" s="38" t="s">
        <v>301</v>
      </c>
      <c r="K40" s="38" t="s">
        <v>300</v>
      </c>
      <c r="L40" s="56"/>
    </row>
    <row r="41" spans="1:12" ht="87" customHeight="1" x14ac:dyDescent="0.25">
      <c r="A41" s="51" t="s">
        <v>68</v>
      </c>
      <c r="B41" s="31" t="s">
        <v>69</v>
      </c>
      <c r="C41" s="32">
        <v>2282</v>
      </c>
      <c r="D41" s="27" t="s">
        <v>22</v>
      </c>
      <c r="E41" s="40">
        <v>760</v>
      </c>
      <c r="F41" s="40">
        <v>185.5</v>
      </c>
      <c r="G41" s="40">
        <v>185.5</v>
      </c>
      <c r="H41" s="201"/>
      <c r="I41" s="48"/>
      <c r="J41" s="57" t="s">
        <v>72</v>
      </c>
      <c r="K41" s="38" t="s">
        <v>320</v>
      </c>
      <c r="L41" s="56"/>
    </row>
    <row r="42" spans="1:12" ht="76.5" customHeight="1" x14ac:dyDescent="0.25">
      <c r="A42" s="51" t="s">
        <v>70</v>
      </c>
      <c r="B42" s="31" t="s">
        <v>71</v>
      </c>
      <c r="C42" s="32">
        <v>2282</v>
      </c>
      <c r="D42" s="27" t="s">
        <v>22</v>
      </c>
      <c r="E42" s="40">
        <v>260</v>
      </c>
      <c r="F42" s="40">
        <v>156</v>
      </c>
      <c r="G42" s="40">
        <v>156</v>
      </c>
      <c r="H42" s="201"/>
      <c r="I42" s="48"/>
      <c r="J42" s="38" t="s">
        <v>72</v>
      </c>
      <c r="K42" s="38" t="s">
        <v>263</v>
      </c>
      <c r="L42" s="56"/>
    </row>
    <row r="43" spans="1:12" ht="78.75" customHeight="1" x14ac:dyDescent="0.25">
      <c r="A43" s="51" t="s">
        <v>73</v>
      </c>
      <c r="B43" s="31" t="s">
        <v>74</v>
      </c>
      <c r="C43" s="32">
        <v>2282</v>
      </c>
      <c r="D43" s="27" t="s">
        <v>22</v>
      </c>
      <c r="E43" s="40">
        <v>1000</v>
      </c>
      <c r="F43" s="40"/>
      <c r="G43" s="40"/>
      <c r="H43" s="50"/>
      <c r="I43" s="48"/>
      <c r="J43" s="38"/>
      <c r="K43" s="38"/>
      <c r="L43" s="56"/>
    </row>
    <row r="44" spans="1:12" ht="44.25" customHeight="1" x14ac:dyDescent="0.25">
      <c r="A44" s="35"/>
      <c r="B44" s="246" t="s">
        <v>75</v>
      </c>
      <c r="C44" s="247"/>
      <c r="D44" s="247"/>
      <c r="E44" s="247"/>
      <c r="F44" s="247"/>
      <c r="G44" s="247"/>
      <c r="H44" s="247"/>
      <c r="I44" s="247"/>
      <c r="J44" s="247"/>
      <c r="K44" s="248"/>
      <c r="L44" s="36"/>
    </row>
    <row r="45" spans="1:12" ht="362.25" customHeight="1" x14ac:dyDescent="0.25">
      <c r="A45" s="51" t="s">
        <v>76</v>
      </c>
      <c r="B45" s="58" t="s">
        <v>77</v>
      </c>
      <c r="C45" s="18">
        <v>2282</v>
      </c>
      <c r="D45" s="28" t="s">
        <v>22</v>
      </c>
      <c r="E45" s="47">
        <v>5862.5</v>
      </c>
      <c r="F45" s="17">
        <v>2915.3</v>
      </c>
      <c r="G45" s="17">
        <v>2805.3</v>
      </c>
      <c r="H45" s="59"/>
      <c r="I45" s="17">
        <f>59.9+97.8</f>
        <v>157.69999999999999</v>
      </c>
      <c r="J45" s="38" t="s">
        <v>272</v>
      </c>
      <c r="K45" s="163" t="s">
        <v>395</v>
      </c>
      <c r="L45" s="48"/>
    </row>
    <row r="46" spans="1:12" ht="117" customHeight="1" x14ac:dyDescent="0.25">
      <c r="A46" s="51" t="s">
        <v>78</v>
      </c>
      <c r="B46" s="31" t="s">
        <v>79</v>
      </c>
      <c r="C46" s="32">
        <v>2282</v>
      </c>
      <c r="D46" s="27" t="s">
        <v>22</v>
      </c>
      <c r="E46" s="61">
        <v>200</v>
      </c>
      <c r="F46" s="40"/>
      <c r="G46" s="40"/>
      <c r="H46" s="55"/>
      <c r="I46" s="48"/>
      <c r="J46" s="38"/>
      <c r="K46" s="60" t="s">
        <v>80</v>
      </c>
      <c r="L46" s="62"/>
    </row>
    <row r="47" spans="1:12" ht="30" customHeight="1" x14ac:dyDescent="0.25">
      <c r="A47" s="51" t="s">
        <v>81</v>
      </c>
      <c r="B47" s="23" t="s">
        <v>82</v>
      </c>
      <c r="C47" s="32">
        <v>2282</v>
      </c>
      <c r="D47" s="27" t="s">
        <v>22</v>
      </c>
      <c r="E47" s="61">
        <v>50</v>
      </c>
      <c r="F47" s="40"/>
      <c r="G47" s="40"/>
      <c r="H47" s="63"/>
      <c r="I47" s="48"/>
      <c r="J47" s="45"/>
      <c r="K47" s="64"/>
      <c r="L47" s="34"/>
    </row>
    <row r="48" spans="1:12" ht="43.5" customHeight="1" x14ac:dyDescent="0.25">
      <c r="A48" s="51" t="s">
        <v>81</v>
      </c>
      <c r="B48" s="31" t="s">
        <v>83</v>
      </c>
      <c r="C48" s="32">
        <v>2282</v>
      </c>
      <c r="D48" s="27" t="s">
        <v>22</v>
      </c>
      <c r="E48" s="43"/>
      <c r="F48" s="40"/>
      <c r="G48" s="40"/>
      <c r="H48" s="63"/>
      <c r="I48" s="65"/>
      <c r="J48" s="21"/>
      <c r="K48" s="66"/>
      <c r="L48" s="67"/>
    </row>
    <row r="49" spans="1:12" ht="51.75" customHeight="1" x14ac:dyDescent="0.25">
      <c r="A49" s="51" t="s">
        <v>84</v>
      </c>
      <c r="B49" s="31" t="s">
        <v>85</v>
      </c>
      <c r="C49" s="65"/>
      <c r="D49" s="27"/>
      <c r="E49" s="65">
        <v>0</v>
      </c>
      <c r="F49" s="65">
        <v>0</v>
      </c>
      <c r="G49" s="65">
        <v>0</v>
      </c>
      <c r="H49" s="65"/>
      <c r="I49" s="65"/>
      <c r="J49" s="21"/>
      <c r="K49" s="21"/>
      <c r="L49" s="68"/>
    </row>
    <row r="50" spans="1:12" x14ac:dyDescent="0.25">
      <c r="A50" s="35"/>
      <c r="B50" s="246" t="s">
        <v>86</v>
      </c>
      <c r="C50" s="247"/>
      <c r="D50" s="247"/>
      <c r="E50" s="247"/>
      <c r="F50" s="247"/>
      <c r="G50" s="247"/>
      <c r="H50" s="247"/>
      <c r="I50" s="247"/>
      <c r="J50" s="247"/>
      <c r="K50" s="248"/>
      <c r="L50" s="36"/>
    </row>
    <row r="51" spans="1:12" ht="67.5" customHeight="1" x14ac:dyDescent="0.25">
      <c r="A51" s="51" t="s">
        <v>87</v>
      </c>
      <c r="B51" s="31" t="s">
        <v>88</v>
      </c>
      <c r="C51" s="32">
        <v>2282</v>
      </c>
      <c r="D51" s="27" t="s">
        <v>22</v>
      </c>
      <c r="E51" s="47">
        <v>540</v>
      </c>
      <c r="F51" s="193">
        <v>540</v>
      </c>
      <c r="G51" s="40">
        <v>534</v>
      </c>
      <c r="H51" s="201"/>
      <c r="I51" s="65"/>
      <c r="J51" s="49" t="s">
        <v>312</v>
      </c>
      <c r="K51" s="38" t="s">
        <v>313</v>
      </c>
      <c r="L51" s="36"/>
    </row>
    <row r="52" spans="1:12" x14ac:dyDescent="0.25">
      <c r="A52" s="35"/>
      <c r="B52" s="246" t="s">
        <v>89</v>
      </c>
      <c r="C52" s="247"/>
      <c r="D52" s="247"/>
      <c r="E52" s="247"/>
      <c r="F52" s="247"/>
      <c r="G52" s="247"/>
      <c r="H52" s="247"/>
      <c r="I52" s="247"/>
      <c r="J52" s="247"/>
      <c r="K52" s="248"/>
      <c r="L52" s="36"/>
    </row>
    <row r="53" spans="1:12" ht="66.75" customHeight="1" x14ac:dyDescent="0.25">
      <c r="A53" s="51" t="s">
        <v>90</v>
      </c>
      <c r="B53" s="31" t="s">
        <v>91</v>
      </c>
      <c r="C53" s="32">
        <v>2282</v>
      </c>
      <c r="D53" s="69" t="s">
        <v>22</v>
      </c>
      <c r="E53" s="61">
        <v>0</v>
      </c>
      <c r="F53" s="40">
        <v>0</v>
      </c>
      <c r="G53" s="40">
        <v>0</v>
      </c>
      <c r="H53" s="65"/>
      <c r="I53" s="65"/>
      <c r="J53" s="48"/>
      <c r="K53" s="38"/>
      <c r="L53" s="36"/>
    </row>
    <row r="54" spans="1:12" x14ac:dyDescent="0.25">
      <c r="A54" s="70"/>
      <c r="B54" s="246" t="s">
        <v>92</v>
      </c>
      <c r="C54" s="247"/>
      <c r="D54" s="247"/>
      <c r="E54" s="247"/>
      <c r="F54" s="247"/>
      <c r="G54" s="247"/>
      <c r="H54" s="247"/>
      <c r="I54" s="247"/>
      <c r="J54" s="247"/>
      <c r="K54" s="248"/>
      <c r="L54" s="36"/>
    </row>
    <row r="55" spans="1:12" ht="41.25" customHeight="1" x14ac:dyDescent="0.25">
      <c r="A55" s="51" t="s">
        <v>93</v>
      </c>
      <c r="B55" s="31" t="s">
        <v>94</v>
      </c>
      <c r="C55" s="65"/>
      <c r="D55" s="164" t="s">
        <v>95</v>
      </c>
      <c r="E55" s="65">
        <v>0</v>
      </c>
      <c r="F55" s="65">
        <v>0</v>
      </c>
      <c r="G55" s="65">
        <v>0</v>
      </c>
      <c r="H55" s="65"/>
      <c r="I55" s="65"/>
      <c r="J55" s="71"/>
      <c r="K55" s="71"/>
      <c r="L55" s="36"/>
    </row>
    <row r="56" spans="1:12" x14ac:dyDescent="0.25">
      <c r="A56" s="70"/>
      <c r="B56" s="246" t="s">
        <v>96</v>
      </c>
      <c r="C56" s="247"/>
      <c r="D56" s="247"/>
      <c r="E56" s="247"/>
      <c r="F56" s="247"/>
      <c r="G56" s="247"/>
      <c r="H56" s="247"/>
      <c r="I56" s="247"/>
      <c r="J56" s="247"/>
      <c r="K56" s="248"/>
      <c r="L56" s="36"/>
    </row>
    <row r="57" spans="1:12" ht="56.25" customHeight="1" x14ac:dyDescent="0.25">
      <c r="A57" s="51" t="s">
        <v>97</v>
      </c>
      <c r="B57" s="72" t="s">
        <v>98</v>
      </c>
      <c r="C57" s="73"/>
      <c r="D57" s="164" t="s">
        <v>95</v>
      </c>
      <c r="E57" s="73">
        <v>0</v>
      </c>
      <c r="F57" s="73">
        <v>0</v>
      </c>
      <c r="G57" s="73">
        <v>0</v>
      </c>
      <c r="H57" s="73"/>
      <c r="I57" s="73"/>
      <c r="J57" s="74"/>
      <c r="K57" s="74"/>
      <c r="L57" s="30"/>
    </row>
    <row r="58" spans="1:12" x14ac:dyDescent="0.25">
      <c r="A58" s="75"/>
      <c r="B58" s="227" t="s">
        <v>99</v>
      </c>
      <c r="C58" s="228"/>
      <c r="D58" s="228"/>
      <c r="E58" s="228"/>
      <c r="F58" s="228"/>
      <c r="G58" s="228"/>
      <c r="H58" s="228"/>
      <c r="I58" s="228"/>
      <c r="J58" s="228"/>
      <c r="K58" s="229"/>
      <c r="L58" s="76"/>
    </row>
    <row r="59" spans="1:12" ht="57" customHeight="1" x14ac:dyDescent="0.25">
      <c r="A59" s="51" t="s">
        <v>100</v>
      </c>
      <c r="B59" s="72" t="s">
        <v>101</v>
      </c>
      <c r="C59" s="73"/>
      <c r="D59" s="164" t="s">
        <v>95</v>
      </c>
      <c r="E59" s="73">
        <v>0</v>
      </c>
      <c r="F59" s="73">
        <v>0</v>
      </c>
      <c r="G59" s="73">
        <v>0</v>
      </c>
      <c r="H59" s="73"/>
      <c r="I59" s="73"/>
      <c r="J59" s="74"/>
      <c r="K59" s="74"/>
      <c r="L59" s="76"/>
    </row>
    <row r="60" spans="1:12" x14ac:dyDescent="0.25">
      <c r="A60" s="75"/>
      <c r="B60" s="227" t="s">
        <v>102</v>
      </c>
      <c r="C60" s="228"/>
      <c r="D60" s="228"/>
      <c r="E60" s="228"/>
      <c r="F60" s="228"/>
      <c r="G60" s="228"/>
      <c r="H60" s="228"/>
      <c r="I60" s="228"/>
      <c r="J60" s="228"/>
      <c r="K60" s="229"/>
      <c r="L60" s="76"/>
    </row>
    <row r="61" spans="1:12" ht="68.25" customHeight="1" x14ac:dyDescent="0.25">
      <c r="A61" s="51" t="s">
        <v>103</v>
      </c>
      <c r="B61" s="72" t="s">
        <v>104</v>
      </c>
      <c r="C61" s="32">
        <v>2282</v>
      </c>
      <c r="D61" s="69" t="s">
        <v>22</v>
      </c>
      <c r="E61" s="77">
        <v>0</v>
      </c>
      <c r="F61" s="40">
        <v>0</v>
      </c>
      <c r="G61" s="40"/>
      <c r="H61" s="201"/>
      <c r="I61" s="73"/>
      <c r="J61" s="164"/>
      <c r="K61" s="78"/>
      <c r="L61" s="79"/>
    </row>
    <row r="62" spans="1:12" x14ac:dyDescent="0.25">
      <c r="A62" s="75"/>
      <c r="B62" s="227" t="s">
        <v>105</v>
      </c>
      <c r="C62" s="228"/>
      <c r="D62" s="228"/>
      <c r="E62" s="228"/>
      <c r="F62" s="228"/>
      <c r="G62" s="228"/>
      <c r="H62" s="228"/>
      <c r="I62" s="228"/>
      <c r="J62" s="228"/>
      <c r="K62" s="229"/>
      <c r="L62" s="80"/>
    </row>
    <row r="63" spans="1:12" ht="97.5" customHeight="1" x14ac:dyDescent="0.25">
      <c r="A63" s="75" t="s">
        <v>106</v>
      </c>
      <c r="B63" s="72" t="s">
        <v>107</v>
      </c>
      <c r="C63" s="32">
        <v>2282</v>
      </c>
      <c r="D63" s="69" t="s">
        <v>22</v>
      </c>
      <c r="E63" s="77">
        <v>1100</v>
      </c>
      <c r="F63" s="40">
        <v>393</v>
      </c>
      <c r="G63" s="40">
        <v>387.8</v>
      </c>
      <c r="H63" s="189"/>
      <c r="I63" s="73"/>
      <c r="J63" s="38" t="s">
        <v>72</v>
      </c>
      <c r="K63" s="210" t="s">
        <v>295</v>
      </c>
      <c r="L63" s="80"/>
    </row>
    <row r="64" spans="1:12" ht="20.25" customHeight="1" x14ac:dyDescent="0.25">
      <c r="A64" s="75"/>
      <c r="B64" s="81" t="s">
        <v>108</v>
      </c>
      <c r="C64" s="65"/>
      <c r="D64" s="71"/>
      <c r="E64" s="82">
        <f>E14+E15+E17+E19+E21+E23+E25+E27+E29+E31+E33+E35+E37+E39+E40+E41+E42+E43+E44+E45+E46+E47+E48+E49+E51+E53+E55+E57+E59+E61+E63</f>
        <v>30933.5</v>
      </c>
      <c r="F64" s="82">
        <f>F14+F15+F17+F19+F21+F23+F25+F27+F29+F31+F33+F35+F37+F39+F40+F41+F42+F43+F44+F45+F46+F47+F48+F49+F51+F53+F55+F57+F59+F61+F63</f>
        <v>18376.499999999996</v>
      </c>
      <c r="G64" s="82">
        <f>G14+G15+G17+G19+G21+G23+G25+G27+G29+G31+G33+G35+G37+G39+G40+G41+G42+G43+G44+G45+G46+G47+G48+G49+G51+G53+G55+G57+G59+G61+G63</f>
        <v>17902.599999999999</v>
      </c>
      <c r="H64" s="82">
        <f>H14+H15+H17+H19+H21+H23+H25+H27+H29+H31+H33+H35+H37+H39+H40+H41+H42+H43+H44+H45+H46+H47+H48+H49+H51+H53+H55+H57+H59+H61+H63</f>
        <v>1.5</v>
      </c>
      <c r="I64" s="82">
        <f>I14+I15+I17+I19+I21+I23+I25+I27+I29+I31+I33+I35+I37+I39+I40+I41+I42+I43+I44+I45+I46+I47+I48+I49+I51+I53+I55+I57+I59+I61+I63</f>
        <v>157.69999999999999</v>
      </c>
      <c r="J64" s="83"/>
      <c r="K64" s="71"/>
      <c r="L64" s="76"/>
    </row>
    <row r="65" spans="1:12" ht="41.25" customHeight="1" x14ac:dyDescent="0.25">
      <c r="A65" s="75"/>
      <c r="B65" s="230" t="s">
        <v>109</v>
      </c>
      <c r="C65" s="231"/>
      <c r="D65" s="231"/>
      <c r="E65" s="231"/>
      <c r="F65" s="231"/>
      <c r="G65" s="231"/>
      <c r="H65" s="231"/>
      <c r="I65" s="231"/>
      <c r="J65" s="231"/>
      <c r="K65" s="232"/>
      <c r="L65" s="30"/>
    </row>
    <row r="66" spans="1:12" ht="201" customHeight="1" x14ac:dyDescent="0.25">
      <c r="A66" s="51" t="s">
        <v>110</v>
      </c>
      <c r="B66" s="84" t="s">
        <v>111</v>
      </c>
      <c r="C66" s="24">
        <v>2282</v>
      </c>
      <c r="D66" s="69" t="s">
        <v>22</v>
      </c>
      <c r="E66" s="184">
        <v>2615</v>
      </c>
      <c r="F66" s="40">
        <v>1799.5</v>
      </c>
      <c r="G66" s="40">
        <v>1799.5</v>
      </c>
      <c r="H66" s="189"/>
      <c r="I66" s="85"/>
      <c r="J66" s="86" t="s">
        <v>112</v>
      </c>
      <c r="K66" s="86" t="s">
        <v>355</v>
      </c>
      <c r="L66" s="36"/>
    </row>
    <row r="67" spans="1:12" ht="256.5" customHeight="1" x14ac:dyDescent="0.25">
      <c r="A67" s="51" t="s">
        <v>113</v>
      </c>
      <c r="B67" s="84" t="s">
        <v>114</v>
      </c>
      <c r="C67" s="24">
        <v>2282</v>
      </c>
      <c r="D67" s="69" t="s">
        <v>22</v>
      </c>
      <c r="E67" s="184">
        <v>4500</v>
      </c>
      <c r="F67" s="17">
        <v>3794.3</v>
      </c>
      <c r="G67" s="17">
        <v>3794.3</v>
      </c>
      <c r="H67" s="201"/>
      <c r="I67" s="85"/>
      <c r="J67" s="19" t="s">
        <v>115</v>
      </c>
      <c r="K67" s="86" t="s">
        <v>356</v>
      </c>
      <c r="L67" s="36"/>
    </row>
    <row r="68" spans="1:12" ht="248.25" customHeight="1" x14ac:dyDescent="0.25">
      <c r="A68" s="51" t="s">
        <v>116</v>
      </c>
      <c r="B68" s="84" t="s">
        <v>117</v>
      </c>
      <c r="C68" s="24">
        <v>2282</v>
      </c>
      <c r="D68" s="69" t="s">
        <v>22</v>
      </c>
      <c r="E68" s="17">
        <v>7800</v>
      </c>
      <c r="F68" s="17">
        <v>2542.6999999999998</v>
      </c>
      <c r="G68" s="17">
        <v>2542.6999999999998</v>
      </c>
      <c r="H68" s="189"/>
      <c r="I68" s="85"/>
      <c r="J68" s="19" t="s">
        <v>118</v>
      </c>
      <c r="K68" s="86" t="s">
        <v>357</v>
      </c>
      <c r="L68" s="36"/>
    </row>
    <row r="69" spans="1:12" ht="167.25" customHeight="1" x14ac:dyDescent="0.25">
      <c r="A69" s="51" t="s">
        <v>119</v>
      </c>
      <c r="B69" s="84" t="s">
        <v>120</v>
      </c>
      <c r="C69" s="24">
        <v>2282</v>
      </c>
      <c r="D69" s="69" t="s">
        <v>22</v>
      </c>
      <c r="E69" s="184">
        <v>790</v>
      </c>
      <c r="F69" s="17">
        <v>710.9</v>
      </c>
      <c r="G69" s="17">
        <v>710.9</v>
      </c>
      <c r="H69" s="87"/>
      <c r="I69" s="85"/>
      <c r="J69" s="19" t="s">
        <v>121</v>
      </c>
      <c r="K69" s="86" t="s">
        <v>358</v>
      </c>
      <c r="L69" s="36"/>
    </row>
    <row r="70" spans="1:12" ht="144.75" customHeight="1" x14ac:dyDescent="0.25">
      <c r="A70" s="51" t="s">
        <v>122</v>
      </c>
      <c r="B70" s="84" t="s">
        <v>123</v>
      </c>
      <c r="C70" s="24">
        <v>2282</v>
      </c>
      <c r="D70" s="69" t="s">
        <v>22</v>
      </c>
      <c r="E70" s="184">
        <v>5035</v>
      </c>
      <c r="F70" s="17">
        <v>3074.8</v>
      </c>
      <c r="G70" s="17">
        <v>3074.8</v>
      </c>
      <c r="H70" s="201"/>
      <c r="I70" s="85"/>
      <c r="J70" s="86" t="s">
        <v>124</v>
      </c>
      <c r="K70" s="86" t="s">
        <v>359</v>
      </c>
      <c r="L70" s="36"/>
    </row>
    <row r="71" spans="1:12" ht="204" x14ac:dyDescent="0.25">
      <c r="A71" s="51" t="s">
        <v>125</v>
      </c>
      <c r="B71" s="84" t="s">
        <v>126</v>
      </c>
      <c r="C71" s="24">
        <v>2282</v>
      </c>
      <c r="D71" s="69" t="s">
        <v>22</v>
      </c>
      <c r="E71" s="184">
        <v>4165</v>
      </c>
      <c r="F71" s="17">
        <v>2924.6</v>
      </c>
      <c r="G71" s="17">
        <v>2924.6</v>
      </c>
      <c r="H71" s="201"/>
      <c r="I71" s="85"/>
      <c r="J71" s="87" t="s">
        <v>127</v>
      </c>
      <c r="K71" s="86" t="s">
        <v>360</v>
      </c>
      <c r="L71" s="36"/>
    </row>
    <row r="72" spans="1:12" ht="76.5" x14ac:dyDescent="0.25">
      <c r="A72" s="51" t="s">
        <v>128</v>
      </c>
      <c r="B72" s="84" t="s">
        <v>129</v>
      </c>
      <c r="C72" s="24">
        <v>2282</v>
      </c>
      <c r="D72" s="69" t="s">
        <v>22</v>
      </c>
      <c r="E72" s="184">
        <v>925</v>
      </c>
      <c r="F72" s="17">
        <v>0</v>
      </c>
      <c r="G72" s="17">
        <v>0</v>
      </c>
      <c r="H72" s="201"/>
      <c r="I72" s="85"/>
      <c r="J72" s="19" t="s">
        <v>130</v>
      </c>
      <c r="K72" s="86" t="s">
        <v>361</v>
      </c>
      <c r="L72" s="34"/>
    </row>
    <row r="73" spans="1:12" ht="174" customHeight="1" x14ac:dyDescent="0.25">
      <c r="A73" s="51" t="s">
        <v>131</v>
      </c>
      <c r="B73" s="84" t="s">
        <v>132</v>
      </c>
      <c r="C73" s="24">
        <v>2282</v>
      </c>
      <c r="D73" s="69" t="s">
        <v>22</v>
      </c>
      <c r="E73" s="184">
        <v>4750</v>
      </c>
      <c r="F73" s="17">
        <v>2811.6</v>
      </c>
      <c r="G73" s="17">
        <v>2811.6</v>
      </c>
      <c r="H73" s="201"/>
      <c r="I73" s="85"/>
      <c r="J73" s="19" t="s">
        <v>133</v>
      </c>
      <c r="K73" s="86" t="s">
        <v>362</v>
      </c>
      <c r="L73" s="36"/>
    </row>
    <row r="74" spans="1:12" ht="104.25" customHeight="1" x14ac:dyDescent="0.25">
      <c r="A74" s="51" t="s">
        <v>134</v>
      </c>
      <c r="B74" s="84" t="s">
        <v>135</v>
      </c>
      <c r="C74" s="24">
        <v>2282</v>
      </c>
      <c r="D74" s="69" t="s">
        <v>22</v>
      </c>
      <c r="E74" s="184">
        <v>320</v>
      </c>
      <c r="F74" s="17">
        <v>320</v>
      </c>
      <c r="G74" s="17">
        <v>320</v>
      </c>
      <c r="H74" s="201"/>
      <c r="I74" s="85"/>
      <c r="J74" s="211" t="s">
        <v>317</v>
      </c>
      <c r="K74" s="86" t="s">
        <v>316</v>
      </c>
      <c r="L74" s="36"/>
    </row>
    <row r="75" spans="1:12" ht="48" customHeight="1" x14ac:dyDescent="0.25">
      <c r="A75" s="51" t="s">
        <v>136</v>
      </c>
      <c r="B75" s="84" t="s">
        <v>137</v>
      </c>
      <c r="C75" s="88">
        <v>2282</v>
      </c>
      <c r="D75" s="69" t="s">
        <v>95</v>
      </c>
      <c r="E75" s="17">
        <v>0</v>
      </c>
      <c r="F75" s="17">
        <v>0</v>
      </c>
      <c r="G75" s="17">
        <v>0</v>
      </c>
      <c r="H75" s="89"/>
      <c r="I75" s="85"/>
      <c r="J75" s="90"/>
      <c r="K75" s="90"/>
      <c r="L75" s="36"/>
    </row>
    <row r="76" spans="1:12" ht="21" customHeight="1" x14ac:dyDescent="0.25">
      <c r="A76" s="51"/>
      <c r="B76" s="91" t="s">
        <v>138</v>
      </c>
      <c r="C76" s="92"/>
      <c r="D76" s="74"/>
      <c r="E76" s="93">
        <f>SUM(E66:E75)</f>
        <v>30900</v>
      </c>
      <c r="F76" s="93">
        <f>SUM(F66:F75)</f>
        <v>17978.400000000001</v>
      </c>
      <c r="G76" s="93">
        <f>SUM(G66:G75)</f>
        <v>17978.400000000001</v>
      </c>
      <c r="H76" s="70">
        <f>SUM(H66:H75)</f>
        <v>0</v>
      </c>
      <c r="I76" s="94"/>
      <c r="J76" s="95"/>
      <c r="K76" s="95"/>
      <c r="L76" s="36"/>
    </row>
    <row r="77" spans="1:12" ht="21.75" customHeight="1" x14ac:dyDescent="0.25">
      <c r="A77" s="75"/>
      <c r="B77" s="233" t="s">
        <v>139</v>
      </c>
      <c r="C77" s="234"/>
      <c r="D77" s="234"/>
      <c r="E77" s="234"/>
      <c r="F77" s="234"/>
      <c r="G77" s="234"/>
      <c r="H77" s="234"/>
      <c r="I77" s="234"/>
      <c r="J77" s="234"/>
      <c r="K77" s="235"/>
      <c r="L77" s="96"/>
    </row>
    <row r="78" spans="1:12" ht="40.5" customHeight="1" x14ac:dyDescent="0.25">
      <c r="A78" s="51" t="s">
        <v>140</v>
      </c>
      <c r="B78" s="84" t="s">
        <v>141</v>
      </c>
      <c r="C78" s="24">
        <v>2282</v>
      </c>
      <c r="D78" s="69" t="s">
        <v>22</v>
      </c>
      <c r="E78" s="47">
        <v>560</v>
      </c>
      <c r="F78" s="40">
        <v>530.79999999999995</v>
      </c>
      <c r="G78" s="40">
        <v>530.79999999999995</v>
      </c>
      <c r="H78" s="212"/>
      <c r="I78" s="48"/>
      <c r="J78" s="38" t="s">
        <v>315</v>
      </c>
      <c r="K78" s="42" t="s">
        <v>308</v>
      </c>
      <c r="L78" s="36"/>
    </row>
    <row r="79" spans="1:12" ht="76.5" customHeight="1" x14ac:dyDescent="0.25">
      <c r="A79" s="51" t="s">
        <v>142</v>
      </c>
      <c r="B79" s="84" t="s">
        <v>143</v>
      </c>
      <c r="C79" s="24">
        <v>2282</v>
      </c>
      <c r="D79" s="69" t="s">
        <v>22</v>
      </c>
      <c r="E79" s="47">
        <v>0</v>
      </c>
      <c r="F79" s="40">
        <v>0</v>
      </c>
      <c r="G79" s="40"/>
      <c r="H79" s="48"/>
      <c r="I79" s="48"/>
      <c r="J79" s="213"/>
      <c r="K79" s="214"/>
      <c r="L79" s="36"/>
    </row>
    <row r="80" spans="1:12" ht="68.25" customHeight="1" x14ac:dyDescent="0.25">
      <c r="A80" s="51" t="s">
        <v>144</v>
      </c>
      <c r="B80" s="31" t="s">
        <v>145</v>
      </c>
      <c r="C80" s="85">
        <v>2282</v>
      </c>
      <c r="D80" s="69" t="s">
        <v>22</v>
      </c>
      <c r="E80" s="47">
        <v>6000</v>
      </c>
      <c r="F80" s="40">
        <v>0</v>
      </c>
      <c r="G80" s="40"/>
      <c r="H80" s="201"/>
      <c r="I80" s="48"/>
      <c r="J80" s="215"/>
      <c r="K80" s="180" t="s">
        <v>309</v>
      </c>
      <c r="L80" s="36"/>
    </row>
    <row r="81" spans="1:12" ht="101.25" customHeight="1" x14ac:dyDescent="0.25">
      <c r="A81" s="51" t="s">
        <v>146</v>
      </c>
      <c r="B81" s="84" t="s">
        <v>147</v>
      </c>
      <c r="C81" s="85">
        <v>2282</v>
      </c>
      <c r="D81" s="69" t="s">
        <v>22</v>
      </c>
      <c r="E81" s="61">
        <v>1105</v>
      </c>
      <c r="F81" s="40">
        <f>609.4+488.2</f>
        <v>1097.5999999999999</v>
      </c>
      <c r="G81" s="40">
        <v>1097.5999999999999</v>
      </c>
      <c r="H81" s="63"/>
      <c r="I81" s="47"/>
      <c r="J81" s="215" t="s">
        <v>148</v>
      </c>
      <c r="K81" s="45" t="s">
        <v>303</v>
      </c>
      <c r="L81" s="36"/>
    </row>
    <row r="82" spans="1:12" ht="105" customHeight="1" x14ac:dyDescent="0.25">
      <c r="A82" s="51" t="s">
        <v>149</v>
      </c>
      <c r="B82" s="84" t="s">
        <v>150</v>
      </c>
      <c r="C82" s="85">
        <v>2282</v>
      </c>
      <c r="D82" s="69" t="s">
        <v>22</v>
      </c>
      <c r="E82" s="47">
        <v>4000</v>
      </c>
      <c r="F82" s="40">
        <v>2885.9</v>
      </c>
      <c r="G82" s="40">
        <v>2885.9</v>
      </c>
      <c r="H82" s="37"/>
      <c r="I82" s="40"/>
      <c r="J82" s="215" t="s">
        <v>305</v>
      </c>
      <c r="K82" s="45" t="s">
        <v>304</v>
      </c>
      <c r="L82" s="36"/>
    </row>
    <row r="83" spans="1:12" ht="22.5" customHeight="1" x14ac:dyDescent="0.25">
      <c r="A83" s="51"/>
      <c r="B83" s="91" t="s">
        <v>151</v>
      </c>
      <c r="C83" s="65"/>
      <c r="D83" s="74"/>
      <c r="E83" s="97">
        <f>SUM(E78:E82)</f>
        <v>11665</v>
      </c>
      <c r="F83" s="97">
        <f>SUM(F78:F82)</f>
        <v>4514.3</v>
      </c>
      <c r="G83" s="97">
        <f>SUM(G78:G82)</f>
        <v>4514.3</v>
      </c>
      <c r="H83" s="97">
        <f>SUM(H78:H82)</f>
        <v>0</v>
      </c>
      <c r="I83" s="97">
        <f>SUM(I78:I82)</f>
        <v>0</v>
      </c>
      <c r="J83" s="71"/>
      <c r="K83" s="71"/>
      <c r="L83" s="36"/>
    </row>
    <row r="84" spans="1:12" ht="31.5" customHeight="1" x14ac:dyDescent="0.25">
      <c r="A84" s="51"/>
      <c r="B84" s="236" t="s">
        <v>152</v>
      </c>
      <c r="C84" s="237"/>
      <c r="D84" s="237"/>
      <c r="E84" s="237"/>
      <c r="F84" s="237"/>
      <c r="G84" s="237"/>
      <c r="H84" s="237"/>
      <c r="I84" s="237"/>
      <c r="J84" s="237"/>
      <c r="K84" s="238"/>
      <c r="L84" s="36"/>
    </row>
    <row r="85" spans="1:12" ht="57.75" customHeight="1" x14ac:dyDescent="0.25">
      <c r="A85" s="51" t="s">
        <v>153</v>
      </c>
      <c r="B85" s="31" t="s">
        <v>154</v>
      </c>
      <c r="C85" s="65">
        <v>2282</v>
      </c>
      <c r="D85" s="69" t="s">
        <v>22</v>
      </c>
      <c r="E85" s="54">
        <v>0</v>
      </c>
      <c r="F85" s="40">
        <v>0</v>
      </c>
      <c r="G85" s="40"/>
      <c r="H85" s="201"/>
      <c r="I85" s="98"/>
      <c r="J85" s="38"/>
      <c r="K85" s="99"/>
      <c r="L85" s="100"/>
    </row>
    <row r="86" spans="1:12" ht="49.5" customHeight="1" x14ac:dyDescent="0.25">
      <c r="A86" s="51" t="s">
        <v>155</v>
      </c>
      <c r="B86" s="31" t="s">
        <v>156</v>
      </c>
      <c r="C86" s="65">
        <v>2282</v>
      </c>
      <c r="D86" s="69" t="s">
        <v>22</v>
      </c>
      <c r="E86" s="54">
        <v>540.5</v>
      </c>
      <c r="F86" s="40"/>
      <c r="G86" s="40"/>
      <c r="H86" s="46"/>
      <c r="I86" s="48"/>
      <c r="J86" s="101"/>
      <c r="K86" s="38" t="s">
        <v>157</v>
      </c>
      <c r="L86" s="36"/>
    </row>
    <row r="87" spans="1:12" ht="45.75" customHeight="1" x14ac:dyDescent="0.25">
      <c r="A87" s="51" t="s">
        <v>158</v>
      </c>
      <c r="B87" s="31" t="s">
        <v>159</v>
      </c>
      <c r="C87" s="65">
        <v>2282</v>
      </c>
      <c r="D87" s="69" t="s">
        <v>22</v>
      </c>
      <c r="E87" s="54">
        <v>0</v>
      </c>
      <c r="F87" s="40">
        <v>0</v>
      </c>
      <c r="G87" s="40">
        <v>0</v>
      </c>
      <c r="H87" s="50"/>
      <c r="I87" s="48"/>
      <c r="J87" s="101"/>
      <c r="K87" s="38"/>
      <c r="L87" s="102"/>
    </row>
    <row r="88" spans="1:12" ht="30.75" customHeight="1" x14ac:dyDescent="0.25">
      <c r="A88" s="51"/>
      <c r="B88" s="91" t="s">
        <v>160</v>
      </c>
      <c r="C88" s="65"/>
      <c r="D88" s="74"/>
      <c r="E88" s="103">
        <f>SUM(E85:E87)</f>
        <v>540.5</v>
      </c>
      <c r="F88" s="97">
        <f>SUM(F85:F87)</f>
        <v>0</v>
      </c>
      <c r="G88" s="97">
        <f>SUM(G85:G87)</f>
        <v>0</v>
      </c>
      <c r="H88" s="97">
        <f>SUM(H85:H87)</f>
        <v>0</v>
      </c>
      <c r="I88" s="97">
        <f>SUM(I85:I87)</f>
        <v>0</v>
      </c>
      <c r="J88" s="71"/>
      <c r="K88" s="71"/>
      <c r="L88" s="36"/>
    </row>
    <row r="89" spans="1:12" ht="47.25" customHeight="1" x14ac:dyDescent="0.25">
      <c r="A89" s="51"/>
      <c r="B89" s="236" t="s">
        <v>161</v>
      </c>
      <c r="C89" s="237"/>
      <c r="D89" s="237"/>
      <c r="E89" s="237"/>
      <c r="F89" s="237"/>
      <c r="G89" s="237"/>
      <c r="H89" s="237"/>
      <c r="I89" s="237"/>
      <c r="J89" s="237"/>
      <c r="K89" s="238"/>
      <c r="L89" s="36"/>
    </row>
    <row r="90" spans="1:12" ht="81.75" customHeight="1" x14ac:dyDescent="0.25">
      <c r="A90" s="51" t="s">
        <v>162</v>
      </c>
      <c r="B90" s="31" t="s">
        <v>163</v>
      </c>
      <c r="C90" s="65">
        <v>2282</v>
      </c>
      <c r="D90" s="69" t="s">
        <v>22</v>
      </c>
      <c r="E90" s="47">
        <f>50650+14000+2072.5</f>
        <v>66722.5</v>
      </c>
      <c r="F90" s="46">
        <v>31789</v>
      </c>
      <c r="G90" s="46">
        <f>29388.8+51</f>
        <v>29439.8</v>
      </c>
      <c r="H90" s="219">
        <f>1</f>
        <v>1</v>
      </c>
      <c r="I90" s="61"/>
      <c r="J90" s="49"/>
      <c r="K90" s="49" t="s">
        <v>164</v>
      </c>
      <c r="L90" s="36"/>
    </row>
    <row r="91" spans="1:12" ht="409.5" customHeight="1" x14ac:dyDescent="0.25">
      <c r="A91" s="51"/>
      <c r="B91" s="31"/>
      <c r="C91" s="65"/>
      <c r="D91" s="69"/>
      <c r="E91" s="47"/>
      <c r="F91" s="46"/>
      <c r="G91" s="37"/>
      <c r="H91" s="37"/>
      <c r="I91" s="61"/>
      <c r="J91" s="244" t="s">
        <v>294</v>
      </c>
      <c r="K91" s="242" t="s">
        <v>354</v>
      </c>
      <c r="L91" s="36"/>
    </row>
    <row r="92" spans="1:12" ht="53.25" customHeight="1" x14ac:dyDescent="0.25">
      <c r="A92" s="51"/>
      <c r="B92" s="162"/>
      <c r="C92" s="65"/>
      <c r="D92" s="69"/>
      <c r="E92" s="47"/>
      <c r="F92" s="46"/>
      <c r="G92" s="37"/>
      <c r="H92" s="37"/>
      <c r="I92" s="61"/>
      <c r="J92" s="245"/>
      <c r="K92" s="243"/>
      <c r="L92" s="36"/>
    </row>
    <row r="93" spans="1:12" ht="32.25" customHeight="1" x14ac:dyDescent="0.25">
      <c r="A93" s="51"/>
      <c r="B93" s="91" t="s">
        <v>165</v>
      </c>
      <c r="C93" s="65"/>
      <c r="D93" s="27"/>
      <c r="E93" s="97">
        <f>SUM(E90)</f>
        <v>66722.5</v>
      </c>
      <c r="F93" s="97">
        <f>SUM(F90)</f>
        <v>31789</v>
      </c>
      <c r="G93" s="97">
        <f>SUM(G90)</f>
        <v>29439.8</v>
      </c>
      <c r="H93" s="97">
        <f>SUM(H90)</f>
        <v>1</v>
      </c>
      <c r="I93" s="104">
        <f>SUM(I90:I91)</f>
        <v>0</v>
      </c>
      <c r="J93" s="65"/>
      <c r="K93" s="71"/>
      <c r="L93" s="36"/>
    </row>
    <row r="94" spans="1:12" ht="15.75" x14ac:dyDescent="0.25">
      <c r="A94" s="51"/>
      <c r="B94" s="233" t="s">
        <v>166</v>
      </c>
      <c r="C94" s="234"/>
      <c r="D94" s="234"/>
      <c r="E94" s="234"/>
      <c r="F94" s="234"/>
      <c r="G94" s="234"/>
      <c r="H94" s="234"/>
      <c r="I94" s="234"/>
      <c r="J94" s="234"/>
      <c r="K94" s="235"/>
      <c r="L94" s="36"/>
    </row>
    <row r="95" spans="1:12" ht="57.75" customHeight="1" x14ac:dyDescent="0.25">
      <c r="A95" s="51" t="s">
        <v>167</v>
      </c>
      <c r="B95" s="31" t="s">
        <v>168</v>
      </c>
      <c r="C95" s="65">
        <v>2282</v>
      </c>
      <c r="D95" s="69" t="s">
        <v>22</v>
      </c>
      <c r="E95" s="43">
        <v>0</v>
      </c>
      <c r="F95" s="40">
        <v>0</v>
      </c>
      <c r="G95" s="40">
        <v>0</v>
      </c>
      <c r="H95" s="61"/>
      <c r="I95" s="48"/>
      <c r="J95" s="57"/>
      <c r="K95" s="42"/>
      <c r="L95" s="36"/>
    </row>
    <row r="96" spans="1:12" ht="39" customHeight="1" x14ac:dyDescent="0.25">
      <c r="A96" s="51" t="s">
        <v>169</v>
      </c>
      <c r="B96" s="31" t="s">
        <v>170</v>
      </c>
      <c r="C96" s="65"/>
      <c r="D96" s="69" t="s">
        <v>22</v>
      </c>
      <c r="E96" s="43">
        <v>0</v>
      </c>
      <c r="F96" s="40">
        <v>0</v>
      </c>
      <c r="G96" s="40">
        <v>0</v>
      </c>
      <c r="H96" s="65"/>
      <c r="I96" s="44"/>
      <c r="J96" s="71"/>
      <c r="K96" s="105"/>
      <c r="L96" s="36"/>
    </row>
    <row r="97" spans="1:12" ht="27.75" customHeight="1" x14ac:dyDescent="0.25">
      <c r="A97" s="51"/>
      <c r="B97" s="91" t="s">
        <v>171</v>
      </c>
      <c r="C97" s="65"/>
      <c r="D97" s="69"/>
      <c r="E97" s="97">
        <f>SUM(E95:E96)</f>
        <v>0</v>
      </c>
      <c r="F97" s="97">
        <f>SUM(F95:F96)</f>
        <v>0</v>
      </c>
      <c r="G97" s="97">
        <f>SUM(G95:G96)</f>
        <v>0</v>
      </c>
      <c r="H97" s="97"/>
      <c r="I97" s="97"/>
      <c r="J97" s="106"/>
      <c r="K97" s="71"/>
      <c r="L97" s="36"/>
    </row>
    <row r="98" spans="1:12" ht="15.75" x14ac:dyDescent="0.25">
      <c r="A98" s="51"/>
      <c r="B98" s="233" t="s">
        <v>172</v>
      </c>
      <c r="C98" s="234"/>
      <c r="D98" s="234"/>
      <c r="E98" s="234"/>
      <c r="F98" s="234"/>
      <c r="G98" s="234"/>
      <c r="H98" s="234"/>
      <c r="I98" s="234"/>
      <c r="J98" s="234"/>
      <c r="K98" s="235"/>
      <c r="L98" s="36"/>
    </row>
    <row r="99" spans="1:12" ht="85.5" customHeight="1" x14ac:dyDescent="0.25">
      <c r="A99" s="51" t="s">
        <v>173</v>
      </c>
      <c r="B99" s="31" t="s">
        <v>174</v>
      </c>
      <c r="C99" s="65">
        <v>2282</v>
      </c>
      <c r="D99" s="69" t="s">
        <v>22</v>
      </c>
      <c r="E99" s="41">
        <v>0</v>
      </c>
      <c r="F99" s="40">
        <v>0</v>
      </c>
      <c r="G99" s="40">
        <v>0</v>
      </c>
      <c r="H99" s="43"/>
      <c r="I99" s="65"/>
      <c r="J99" s="107"/>
      <c r="K99" s="38"/>
      <c r="L99" s="36"/>
    </row>
    <row r="100" spans="1:12" ht="24" customHeight="1" x14ac:dyDescent="0.25">
      <c r="A100" s="51"/>
      <c r="B100" s="81" t="s">
        <v>175</v>
      </c>
      <c r="C100" s="65"/>
      <c r="D100" s="69"/>
      <c r="E100" s="108">
        <f>SUM(E99)</f>
        <v>0</v>
      </c>
      <c r="F100" s="109">
        <f>SUM(F99)</f>
        <v>0</v>
      </c>
      <c r="G100" s="110">
        <f>SUM(G99)</f>
        <v>0</v>
      </c>
      <c r="H100" s="111"/>
      <c r="I100" s="65"/>
      <c r="J100" s="48"/>
      <c r="K100" s="105"/>
      <c r="L100" s="36"/>
    </row>
    <row r="101" spans="1:12" ht="15.75" x14ac:dyDescent="0.25">
      <c r="A101" s="51"/>
      <c r="B101" s="233" t="s">
        <v>176</v>
      </c>
      <c r="C101" s="234"/>
      <c r="D101" s="234"/>
      <c r="E101" s="234"/>
      <c r="F101" s="234"/>
      <c r="G101" s="234"/>
      <c r="H101" s="234"/>
      <c r="I101" s="234"/>
      <c r="J101" s="234"/>
      <c r="K101" s="235"/>
      <c r="L101" s="36"/>
    </row>
    <row r="102" spans="1:12" ht="39.75" customHeight="1" x14ac:dyDescent="0.25">
      <c r="A102" s="51" t="s">
        <v>177</v>
      </c>
      <c r="B102" s="31" t="s">
        <v>178</v>
      </c>
      <c r="C102" s="65">
        <v>2282</v>
      </c>
      <c r="D102" s="69" t="s">
        <v>22</v>
      </c>
      <c r="E102" s="54">
        <v>431</v>
      </c>
      <c r="F102" s="40"/>
      <c r="G102" s="40"/>
      <c r="H102" s="201"/>
      <c r="I102" s="112"/>
      <c r="J102" s="113"/>
      <c r="K102" s="38"/>
      <c r="L102" s="34"/>
    </row>
    <row r="103" spans="1:12" ht="24.75" customHeight="1" x14ac:dyDescent="0.25">
      <c r="A103" s="51"/>
      <c r="B103" s="81" t="s">
        <v>179</v>
      </c>
      <c r="C103" s="65"/>
      <c r="D103" s="69"/>
      <c r="E103" s="114">
        <f>SUM(E102)</f>
        <v>431</v>
      </c>
      <c r="F103" s="109">
        <f>SUM(F102)</f>
        <v>0</v>
      </c>
      <c r="G103" s="109">
        <f>SUM(G102)</f>
        <v>0</v>
      </c>
      <c r="H103" s="115">
        <f>SUM(H102)</f>
        <v>0</v>
      </c>
      <c r="I103" s="65"/>
      <c r="J103" s="48"/>
      <c r="K103" s="105"/>
      <c r="L103" s="36"/>
    </row>
    <row r="104" spans="1:12" ht="15.75" x14ac:dyDescent="0.25">
      <c r="A104" s="51"/>
      <c r="B104" s="233" t="s">
        <v>180</v>
      </c>
      <c r="C104" s="234"/>
      <c r="D104" s="234"/>
      <c r="E104" s="234"/>
      <c r="F104" s="234"/>
      <c r="G104" s="234"/>
      <c r="H104" s="234"/>
      <c r="I104" s="234"/>
      <c r="J104" s="234"/>
      <c r="K104" s="235"/>
      <c r="L104" s="36"/>
    </row>
    <row r="105" spans="1:12" ht="84.75" customHeight="1" x14ac:dyDescent="0.25">
      <c r="A105" s="51" t="s">
        <v>181</v>
      </c>
      <c r="B105" s="31" t="s">
        <v>182</v>
      </c>
      <c r="C105" s="65">
        <v>2282</v>
      </c>
      <c r="D105" s="69" t="s">
        <v>22</v>
      </c>
      <c r="E105" s="54">
        <v>0</v>
      </c>
      <c r="F105" s="40">
        <v>0</v>
      </c>
      <c r="G105" s="40"/>
      <c r="H105" s="43"/>
      <c r="I105" s="65"/>
      <c r="J105" s="38"/>
      <c r="K105" s="105"/>
      <c r="L105" s="36"/>
    </row>
    <row r="106" spans="1:12" ht="24" customHeight="1" x14ac:dyDescent="0.25">
      <c r="A106" s="51"/>
      <c r="B106" s="81" t="s">
        <v>183</v>
      </c>
      <c r="C106" s="65"/>
      <c r="D106" s="69"/>
      <c r="E106" s="216">
        <f>SUM(E105)</f>
        <v>0</v>
      </c>
      <c r="F106" s="97">
        <f>SUM(F105)</f>
        <v>0</v>
      </c>
      <c r="G106" s="97">
        <f>SUM(G105)</f>
        <v>0</v>
      </c>
      <c r="H106" s="97">
        <f>SUM(H105)</f>
        <v>0</v>
      </c>
      <c r="I106" s="65"/>
      <c r="J106" s="71"/>
      <c r="K106" s="71"/>
      <c r="L106" s="118"/>
    </row>
    <row r="107" spans="1:12" ht="38.25" customHeight="1" x14ac:dyDescent="0.25">
      <c r="A107" s="51"/>
      <c r="B107" s="239" t="s">
        <v>184</v>
      </c>
      <c r="C107" s="240"/>
      <c r="D107" s="240"/>
      <c r="E107" s="240"/>
      <c r="F107" s="240"/>
      <c r="G107" s="240"/>
      <c r="H107" s="240"/>
      <c r="I107" s="240"/>
      <c r="J107" s="240"/>
      <c r="K107" s="240"/>
      <c r="L107" s="241"/>
    </row>
    <row r="108" spans="1:12" ht="84" customHeight="1" x14ac:dyDescent="0.25">
      <c r="A108" s="119" t="s">
        <v>185</v>
      </c>
      <c r="B108" s="217" t="s">
        <v>186</v>
      </c>
      <c r="C108" s="65">
        <v>2282</v>
      </c>
      <c r="D108" s="16" t="s">
        <v>262</v>
      </c>
      <c r="E108" s="54">
        <f>451541.4+29721.5</f>
        <v>481262.9</v>
      </c>
      <c r="F108" s="43">
        <v>358957</v>
      </c>
      <c r="G108" s="43">
        <v>356163.7</v>
      </c>
      <c r="H108" s="189"/>
      <c r="I108" s="43"/>
      <c r="J108" s="218" t="s">
        <v>187</v>
      </c>
      <c r="K108" s="180" t="s">
        <v>188</v>
      </c>
      <c r="L108" s="118"/>
    </row>
    <row r="109" spans="1:12" ht="37.5" customHeight="1" x14ac:dyDescent="0.25">
      <c r="A109" s="119"/>
      <c r="B109" s="217" t="s">
        <v>260</v>
      </c>
      <c r="C109" s="65">
        <v>2282</v>
      </c>
      <c r="D109" s="16" t="s">
        <v>261</v>
      </c>
      <c r="E109" s="54">
        <v>43992</v>
      </c>
      <c r="F109" s="43">
        <v>43992</v>
      </c>
      <c r="G109" s="43">
        <v>43991.839999999997</v>
      </c>
      <c r="H109" s="189"/>
      <c r="I109" s="43"/>
      <c r="J109" s="218" t="s">
        <v>311</v>
      </c>
      <c r="K109" s="180" t="s">
        <v>310</v>
      </c>
      <c r="L109" s="118"/>
    </row>
    <row r="110" spans="1:12" ht="24" customHeight="1" x14ac:dyDescent="0.25">
      <c r="A110" s="51"/>
      <c r="B110" s="116" t="s">
        <v>189</v>
      </c>
      <c r="C110" s="52"/>
      <c r="D110" s="69"/>
      <c r="E110" s="120">
        <f>SUM(E108:E109)</f>
        <v>525254.9</v>
      </c>
      <c r="F110" s="121">
        <f>SUM(F108:F109)</f>
        <v>402949</v>
      </c>
      <c r="G110" s="121">
        <f>SUM(G108:G109)</f>
        <v>400155.54000000004</v>
      </c>
      <c r="H110" s="122">
        <f>SUM(H108)</f>
        <v>0</v>
      </c>
      <c r="I110" s="123"/>
      <c r="J110" s="117"/>
      <c r="K110" s="117"/>
      <c r="L110" s="118"/>
    </row>
    <row r="111" spans="1:12" ht="35.25" customHeight="1" x14ac:dyDescent="0.25">
      <c r="A111" s="51"/>
      <c r="B111" s="236" t="s">
        <v>190</v>
      </c>
      <c r="C111" s="237"/>
      <c r="D111" s="237"/>
      <c r="E111" s="237"/>
      <c r="F111" s="237"/>
      <c r="G111" s="237"/>
      <c r="H111" s="237"/>
      <c r="I111" s="237"/>
      <c r="J111" s="237"/>
      <c r="K111" s="238"/>
      <c r="L111" s="118"/>
    </row>
    <row r="112" spans="1:12" ht="111" customHeight="1" x14ac:dyDescent="0.25">
      <c r="A112" s="119" t="s">
        <v>191</v>
      </c>
      <c r="B112" s="124" t="s">
        <v>192</v>
      </c>
      <c r="C112" s="65">
        <v>2282</v>
      </c>
      <c r="D112" s="69" t="s">
        <v>22</v>
      </c>
      <c r="E112" s="120">
        <v>0</v>
      </c>
      <c r="F112" s="121">
        <v>0</v>
      </c>
      <c r="G112" s="125"/>
      <c r="H112" s="122"/>
      <c r="I112" s="123"/>
      <c r="J112" s="117"/>
      <c r="K112" s="117"/>
      <c r="L112" s="118"/>
    </row>
    <row r="113" spans="1:12" ht="21.75" customHeight="1" x14ac:dyDescent="0.25">
      <c r="A113" s="51"/>
      <c r="B113" s="116" t="s">
        <v>193</v>
      </c>
      <c r="C113" s="52"/>
      <c r="D113" s="69"/>
      <c r="E113" s="120">
        <f>SUM(E112)</f>
        <v>0</v>
      </c>
      <c r="F113" s="125">
        <f>SUM(F112)</f>
        <v>0</v>
      </c>
      <c r="G113" s="125">
        <f>SUM(G112)</f>
        <v>0</v>
      </c>
      <c r="H113" s="122">
        <f>SUM(H112)</f>
        <v>0</v>
      </c>
      <c r="I113" s="123"/>
      <c r="J113" s="117"/>
      <c r="K113" s="117"/>
      <c r="L113" s="118"/>
    </row>
    <row r="114" spans="1:12" x14ac:dyDescent="0.25">
      <c r="A114" s="35"/>
      <c r="B114" s="53"/>
      <c r="C114" s="24"/>
      <c r="D114" s="69"/>
      <c r="E114" s="126"/>
      <c r="F114" s="126"/>
      <c r="G114" s="126"/>
      <c r="H114" s="126"/>
      <c r="I114" s="126"/>
      <c r="J114" s="71"/>
      <c r="K114" s="53"/>
      <c r="L114" s="118"/>
    </row>
    <row r="115" spans="1:12" x14ac:dyDescent="0.25">
      <c r="A115" s="222" t="s">
        <v>194</v>
      </c>
      <c r="B115" s="223"/>
      <c r="C115" s="223"/>
      <c r="D115" s="224"/>
      <c r="E115" s="127">
        <f>E64+E76+E83+E88+E93+E97+E99+E103+E106+E110+E113</f>
        <v>666447.4</v>
      </c>
      <c r="F115" s="127">
        <f>F64+F76+F83+F88+F93+F97+F99+F103+F106+F110+F113</f>
        <v>475607.2</v>
      </c>
      <c r="G115" s="127">
        <f>G64+G76+G83+G88+G93+G97+G99+G103+G106+G110+G113</f>
        <v>469990.64</v>
      </c>
      <c r="H115" s="127">
        <f>H64+H76+H83+H88+H93+H97+H99+H103+H106+H110+H113</f>
        <v>2.5</v>
      </c>
      <c r="I115" s="127">
        <f>I64+I76+I83+I88+I93+I97+I99+I103+I113</f>
        <v>157.69999999999999</v>
      </c>
      <c r="J115" s="33"/>
      <c r="K115" s="27"/>
      <c r="L115" s="128"/>
    </row>
    <row r="116" spans="1:12" x14ac:dyDescent="0.25">
      <c r="A116" s="222" t="s">
        <v>195</v>
      </c>
      <c r="B116" s="223"/>
      <c r="C116" s="223"/>
      <c r="D116" s="224"/>
      <c r="E116" s="127"/>
      <c r="F116" s="127"/>
      <c r="G116" s="127"/>
      <c r="H116" s="129"/>
      <c r="I116" s="130"/>
      <c r="J116" s="33"/>
      <c r="K116" s="27"/>
      <c r="L116" s="131"/>
    </row>
    <row r="117" spans="1:12" x14ac:dyDescent="0.25">
      <c r="A117" s="222" t="s">
        <v>196</v>
      </c>
      <c r="B117" s="223"/>
      <c r="C117" s="223"/>
      <c r="D117" s="224"/>
      <c r="E117" s="127">
        <v>427336.4</v>
      </c>
      <c r="F117" s="127">
        <v>276027.7</v>
      </c>
      <c r="G117" s="127">
        <v>271366</v>
      </c>
      <c r="H117" s="127"/>
      <c r="I117" s="127"/>
      <c r="J117" s="33"/>
      <c r="K117" s="27"/>
      <c r="L117" s="132"/>
    </row>
    <row r="118" spans="1:12" x14ac:dyDescent="0.25">
      <c r="A118" s="222" t="s">
        <v>197</v>
      </c>
      <c r="B118" s="223"/>
      <c r="C118" s="223"/>
      <c r="D118" s="224"/>
      <c r="E118" s="127">
        <v>239081</v>
      </c>
      <c r="F118" s="127">
        <v>199579.5</v>
      </c>
      <c r="G118" s="127">
        <v>198624.6</v>
      </c>
      <c r="H118" s="133"/>
      <c r="I118" s="127"/>
      <c r="J118" s="134"/>
      <c r="K118" s="27"/>
      <c r="L118" s="132"/>
    </row>
    <row r="119" spans="1:12" x14ac:dyDescent="0.25">
      <c r="A119" s="135"/>
      <c r="B119" s="135"/>
      <c r="C119" s="135"/>
      <c r="D119" s="135"/>
      <c r="E119" s="135"/>
      <c r="F119" s="135"/>
      <c r="G119" s="136"/>
      <c r="H119" s="136"/>
      <c r="I119" s="137"/>
      <c r="J119" s="138"/>
      <c r="K119" s="138"/>
      <c r="L119" s="136"/>
    </row>
    <row r="120" spans="1:12" x14ac:dyDescent="0.25">
      <c r="A120" s="225" t="s">
        <v>198</v>
      </c>
      <c r="B120" s="225"/>
      <c r="C120" s="225"/>
      <c r="D120" s="225"/>
      <c r="E120" s="225"/>
      <c r="F120" s="225"/>
      <c r="G120" s="225"/>
      <c r="H120" s="225"/>
      <c r="I120" s="225"/>
      <c r="J120" s="225"/>
      <c r="K120" s="225"/>
      <c r="L120" s="225"/>
    </row>
    <row r="121" spans="1:12" x14ac:dyDescent="0.25">
      <c r="A121" s="226" t="s">
        <v>199</v>
      </c>
      <c r="B121" s="226"/>
      <c r="C121" s="226"/>
      <c r="D121" s="226"/>
      <c r="E121" s="226"/>
      <c r="F121" s="226"/>
      <c r="G121" s="226"/>
      <c r="H121" s="226"/>
      <c r="I121" s="226"/>
      <c r="J121" s="226"/>
      <c r="K121" s="226"/>
      <c r="L121" s="226"/>
    </row>
  </sheetData>
  <mergeCells count="49">
    <mergeCell ref="A7:L7"/>
    <mergeCell ref="A2:L2"/>
    <mergeCell ref="A3:K3"/>
    <mergeCell ref="A4:L4"/>
    <mergeCell ref="A5:L5"/>
    <mergeCell ref="A6:L6"/>
    <mergeCell ref="B28:K28"/>
    <mergeCell ref="A8:L8"/>
    <mergeCell ref="A9:L9"/>
    <mergeCell ref="A10:L10"/>
    <mergeCell ref="B12:K12"/>
    <mergeCell ref="B13:K13"/>
    <mergeCell ref="B16:K16"/>
    <mergeCell ref="B18:K18"/>
    <mergeCell ref="B20:K20"/>
    <mergeCell ref="B22:K22"/>
    <mergeCell ref="B24:K24"/>
    <mergeCell ref="B26:K26"/>
    <mergeCell ref="B60:K60"/>
    <mergeCell ref="B30:K30"/>
    <mergeCell ref="B32:K32"/>
    <mergeCell ref="B34:K34"/>
    <mergeCell ref="B36:K36"/>
    <mergeCell ref="B38:K38"/>
    <mergeCell ref="B44:K44"/>
    <mergeCell ref="B50:K50"/>
    <mergeCell ref="B52:K52"/>
    <mergeCell ref="B54:K54"/>
    <mergeCell ref="B56:K56"/>
    <mergeCell ref="B58:K58"/>
    <mergeCell ref="A115:D115"/>
    <mergeCell ref="B62:K62"/>
    <mergeCell ref="B65:K65"/>
    <mergeCell ref="B77:K77"/>
    <mergeCell ref="B84:K84"/>
    <mergeCell ref="B89:K89"/>
    <mergeCell ref="B94:K94"/>
    <mergeCell ref="B98:K98"/>
    <mergeCell ref="B101:K101"/>
    <mergeCell ref="B104:K104"/>
    <mergeCell ref="B107:L107"/>
    <mergeCell ref="B111:K111"/>
    <mergeCell ref="K91:K92"/>
    <mergeCell ref="J91:J92"/>
    <mergeCell ref="A116:D116"/>
    <mergeCell ref="A117:D117"/>
    <mergeCell ref="A118:D118"/>
    <mergeCell ref="A120:L120"/>
    <mergeCell ref="A121:L121"/>
  </mergeCells>
  <pageMargins left="0.19685039370078741" right="0.19685039370078741" top="0.19685039370078741" bottom="0.1968503937007874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продовж.</vt:lpstr>
      <vt:lpstr>9 міс.2021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Galina_Planfin</dc:creator>
  <cp:lastModifiedBy>Galina_Planfin</cp:lastModifiedBy>
  <cp:lastPrinted>2021-10-05T10:56:03Z</cp:lastPrinted>
  <dcterms:created xsi:type="dcterms:W3CDTF">2021-09-28T08:01:18Z</dcterms:created>
  <dcterms:modified xsi:type="dcterms:W3CDTF">2021-10-05T13:10:32Z</dcterms:modified>
</cp:coreProperties>
</file>